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328"/>
  <workbookPr defaultThemeVersion="166925"/>
  <mc:AlternateContent xmlns:mc="http://schemas.openxmlformats.org/markup-compatibility/2006">
    <mc:Choice Requires="x15">
      <x15ac:absPath xmlns:x15ac="http://schemas.microsoft.com/office/spreadsheetml/2010/11/ac" url="https://paypal-my.sharepoint.com/personal/anchhabra_paypal_com/Documents/Personal_Data_Transfer/Python_Training_DSBA_GL/003_Advanced_Statistics/Week_1/"/>
    </mc:Choice>
  </mc:AlternateContent>
  <xr:revisionPtr revIDLastSave="18" documentId="114_{E626F2B5-BE50-4068-B725-DDBB6B07ED70}" xr6:coauthVersionLast="45" xr6:coauthVersionMax="45" xr10:uidLastSave="{68CD6F26-90BE-44B0-B922-D198279BFF0F}"/>
  <bookViews>
    <workbookView xWindow="-110" yWindow="-110" windowWidth="19420" windowHeight="10420" firstSheet="1" activeTab="5" xr2:uid="{C4E6DCFC-6E68-408B-90BB-71FE58E698BB}"/>
  </bookViews>
  <sheets>
    <sheet name="Two_way_anova_theory" sheetId="5" r:id="rId1"/>
    <sheet name="one_way_anova_theory" sheetId="1" r:id="rId2"/>
    <sheet name="Calculation" sheetId="2" r:id="rId3"/>
    <sheet name="one_way_anova_results" sheetId="4" r:id="rId4"/>
    <sheet name="Sheet1" sheetId="9" r:id="rId5"/>
    <sheet name="One_way_Anova" sheetId="3" r:id="rId6"/>
    <sheet name="Two_way_ANOVA_Results" sheetId="8" r:id="rId7"/>
    <sheet name="Two_way_ANOVA_golf_data" sheetId="7" r:id="rId8"/>
    <sheet name="Two_way_ANOVA" sheetId="6" r:id="rId9"/>
  </sheets>
  <definedNames>
    <definedName name="_xlnm._FilterDatabase" localSheetId="5" hidden="1">One_way_Anova!$A$1:$D$41</definedName>
    <definedName name="_xlnm._FilterDatabase" localSheetId="8" hidden="1">Two_way_ANOVA!$A$1:$D$79</definedName>
    <definedName name="_xlnm._FilterDatabase" localSheetId="7" hidden="1">Two_way_ANOVA_golf_data!$A$28:$C$52</definedName>
    <definedName name="_xlchart.v1.0" hidden="1">One_way_Anova!$H$1</definedName>
    <definedName name="_xlchart.v1.1" hidden="1">One_way_Anova!$H$2:$H$11</definedName>
    <definedName name="_xlchart.v1.10" hidden="1">One_way_Anova!$B$1</definedName>
    <definedName name="_xlchart.v1.11" hidden="1">One_way_Anova!$B$2:$B$41</definedName>
    <definedName name="_xlchart.v1.2" hidden="1">One_way_Anova!$I$1</definedName>
    <definedName name="_xlchart.v1.3" hidden="1">One_way_Anova!$I$2:$I$11</definedName>
    <definedName name="_xlchart.v1.4" hidden="1">One_way_Anova!$J$1</definedName>
    <definedName name="_xlchart.v1.5" hidden="1">One_way_Anova!$J$2:$J$11</definedName>
    <definedName name="_xlchart.v1.6" hidden="1">One_way_Anova!$K$1</definedName>
    <definedName name="_xlchart.v1.7" hidden="1">One_way_Anova!$K$2:$K$11</definedName>
    <definedName name="_xlchart.v1.8" hidden="1">One_way_Anova!$B$1</definedName>
    <definedName name="_xlchart.v1.9" hidden="1">One_way_Anova!$B$2:$B$41</definedName>
  </definedNames>
  <calcPr calcId="191029"/>
  <pivotCaches>
    <pivotCache cacheId="4" r:id="rId10"/>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13" i="3" l="1"/>
  <c r="H13" i="3" l="1"/>
  <c r="L14" i="3" s="1"/>
  <c r="L20" i="3"/>
  <c r="I43" i="3"/>
  <c r="K20" i="3"/>
  <c r="J21" i="3"/>
  <c r="J20" i="3"/>
  <c r="K43" i="3"/>
  <c r="N43" i="3" s="1"/>
  <c r="J43" i="3"/>
  <c r="L43" i="3"/>
  <c r="U39" i="3"/>
  <c r="I21" i="3"/>
  <c r="T39" i="3"/>
  <c r="T28" i="3"/>
  <c r="T29" i="3"/>
  <c r="T30" i="3"/>
  <c r="T31" i="3"/>
  <c r="T32" i="3"/>
  <c r="T33" i="3"/>
  <c r="T34" i="3"/>
  <c r="T35" i="3"/>
  <c r="T36" i="3"/>
  <c r="S28" i="3"/>
  <c r="S29" i="3"/>
  <c r="S30" i="3"/>
  <c r="S31" i="3"/>
  <c r="S32" i="3"/>
  <c r="S33" i="3"/>
  <c r="S34" i="3"/>
  <c r="S35" i="3"/>
  <c r="S36" i="3"/>
  <c r="S27" i="3"/>
  <c r="T27" i="3"/>
  <c r="H21" i="3"/>
  <c r="K32" i="3"/>
  <c r="I38" i="3"/>
  <c r="J30" i="3"/>
  <c r="K30" i="3"/>
  <c r="P28" i="3"/>
  <c r="Q28" i="3"/>
  <c r="Q39" i="3"/>
  <c r="P29" i="3"/>
  <c r="P30" i="3"/>
  <c r="P31" i="3"/>
  <c r="P32" i="3"/>
  <c r="Q32" i="3"/>
  <c r="P33" i="3"/>
  <c r="Q33" i="3"/>
  <c r="P34" i="3"/>
  <c r="P35" i="3"/>
  <c r="P36" i="3"/>
  <c r="P27" i="3"/>
  <c r="Q27" i="3"/>
  <c r="R38" i="3"/>
  <c r="O38" i="3"/>
  <c r="Q29" i="3"/>
  <c r="Q30" i="3"/>
  <c r="Q31" i="3"/>
  <c r="Q34" i="3"/>
  <c r="Q35" i="3"/>
  <c r="Q36" i="3"/>
  <c r="N39" i="3"/>
  <c r="N28" i="3"/>
  <c r="N29" i="3"/>
  <c r="N30" i="3"/>
  <c r="N31" i="3"/>
  <c r="N32" i="3"/>
  <c r="N33" i="3"/>
  <c r="N34" i="3"/>
  <c r="N35" i="3"/>
  <c r="N36" i="3"/>
  <c r="M28" i="3"/>
  <c r="M29" i="3"/>
  <c r="M30" i="3"/>
  <c r="M31" i="3"/>
  <c r="M32" i="3"/>
  <c r="M33" i="3"/>
  <c r="M34" i="3"/>
  <c r="M35" i="3"/>
  <c r="M36" i="3"/>
  <c r="M27" i="3"/>
  <c r="N27" i="3"/>
  <c r="L38" i="3"/>
  <c r="I22" i="3"/>
  <c r="H22" i="3"/>
  <c r="H20" i="3"/>
  <c r="H16" i="3"/>
  <c r="J29" i="3"/>
  <c r="K29" i="3"/>
  <c r="J36" i="3"/>
  <c r="K36" i="3"/>
  <c r="J28" i="3"/>
  <c r="K28" i="3"/>
  <c r="J35" i="3"/>
  <c r="K35" i="3"/>
  <c r="J27" i="3"/>
  <c r="K27" i="3"/>
  <c r="J34" i="3"/>
  <c r="K34" i="3"/>
  <c r="J33" i="3"/>
  <c r="K33" i="3"/>
  <c r="J32" i="3"/>
  <c r="J31" i="3"/>
  <c r="K31" i="3"/>
  <c r="K39" i="3"/>
  <c r="D3" i="3"/>
  <c r="D4" i="3"/>
  <c r="D5" i="3"/>
  <c r="D6"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2" i="3"/>
  <c r="C3" i="3"/>
  <c r="C4" i="3"/>
  <c r="C5" i="3"/>
  <c r="C6" i="3"/>
  <c r="C7" i="3"/>
  <c r="C8" i="3"/>
  <c r="C9" i="3"/>
  <c r="C10" i="3"/>
  <c r="C11" i="3"/>
  <c r="C12" i="3"/>
  <c r="C13" i="3"/>
  <c r="C14" i="3"/>
  <c r="C15" i="3"/>
  <c r="C16" i="3"/>
  <c r="C17" i="3"/>
  <c r="C18" i="3"/>
  <c r="C19" i="3"/>
  <c r="C20" i="3"/>
  <c r="C21" i="3"/>
  <c r="C22" i="3"/>
  <c r="C23" i="3"/>
  <c r="C24" i="3"/>
  <c r="C25" i="3"/>
  <c r="C26" i="3"/>
  <c r="C27" i="3"/>
  <c r="C28" i="3"/>
  <c r="C29" i="3"/>
  <c r="C30" i="3"/>
  <c r="C31" i="3"/>
  <c r="C32" i="3"/>
  <c r="C33" i="3"/>
  <c r="C34" i="3"/>
  <c r="C35" i="3"/>
  <c r="C36" i="3"/>
  <c r="C37" i="3"/>
  <c r="C38" i="3"/>
  <c r="C39" i="3"/>
  <c r="C40" i="3"/>
  <c r="C41" i="3"/>
  <c r="C2" i="3"/>
  <c r="N13" i="3"/>
  <c r="I13" i="3"/>
  <c r="K13" i="3"/>
</calcChain>
</file>

<file path=xl/sharedStrings.xml><?xml version="1.0" encoding="utf-8"?>
<sst xmlns="http://schemas.openxmlformats.org/spreadsheetml/2006/main" count="551" uniqueCount="85">
  <si>
    <r>
      <rPr>
        <sz val="11"/>
        <color theme="1"/>
        <rFont val="Calibri"/>
        <family val="2"/>
        <scheme val="minor"/>
      </rPr>
      <t xml:space="preserve">Note to remember - </t>
    </r>
    <r>
      <rPr>
        <b/>
        <sz val="11"/>
        <color theme="1"/>
        <rFont val="Calibri"/>
        <family val="2"/>
        <scheme val="minor"/>
      </rPr>
      <t>ANOVA - The bigger question we are asking whether their population mean is same or not? Not sample mean</t>
    </r>
  </si>
  <si>
    <t>Variability among or between the sample means?</t>
  </si>
  <si>
    <r>
      <t xml:space="preserve">Each sample mean is at a certain distance from population mean (mu) and that is nothing but variance - sort of the distance between sample mean to overall mean - </t>
    </r>
    <r>
      <rPr>
        <b/>
        <sz val="11"/>
        <color theme="1"/>
        <rFont val="Calibri"/>
        <family val="2"/>
        <scheme val="minor"/>
      </rPr>
      <t>this is called between variance</t>
    </r>
  </si>
  <si>
    <t>The error rate compounds here</t>
  </si>
  <si>
    <t>Design</t>
  </si>
  <si>
    <t>Distance</t>
  </si>
  <si>
    <t>Design1</t>
  </si>
  <si>
    <t>Design2</t>
  </si>
  <si>
    <t>Design3</t>
  </si>
  <si>
    <t>Design4</t>
  </si>
  <si>
    <t>Desgin1</t>
  </si>
  <si>
    <t>Desgin2</t>
  </si>
  <si>
    <t>Desgin3</t>
  </si>
  <si>
    <t>Desgin4</t>
  </si>
  <si>
    <t>Overall Mean</t>
  </si>
  <si>
    <t>C</t>
  </si>
  <si>
    <t xml:space="preserve">Sample Means </t>
  </si>
  <si>
    <t>Total Sum of Squares -</t>
  </si>
  <si>
    <r>
      <t>X-</t>
    </r>
    <r>
      <rPr>
        <sz val="14"/>
        <color theme="1"/>
        <rFont val="Calibri"/>
        <family val="2"/>
        <scheme val="minor"/>
      </rPr>
      <t>x̄</t>
    </r>
  </si>
  <si>
    <t>Anova: Single Factor</t>
  </si>
  <si>
    <t>SUMMARY</t>
  </si>
  <si>
    <t>Groups</t>
  </si>
  <si>
    <t>Count</t>
  </si>
  <si>
    <t>Sum</t>
  </si>
  <si>
    <t>Average</t>
  </si>
  <si>
    <t>Variance</t>
  </si>
  <si>
    <t>ANOVA</t>
  </si>
  <si>
    <t>Source of Variation</t>
  </si>
  <si>
    <t>SS</t>
  </si>
  <si>
    <t>df</t>
  </si>
  <si>
    <t>MS</t>
  </si>
  <si>
    <t>F</t>
  </si>
  <si>
    <t>P-value</t>
  </si>
  <si>
    <t>F crit</t>
  </si>
  <si>
    <t>Between Groups</t>
  </si>
  <si>
    <t>Within Groups</t>
  </si>
  <si>
    <t>Total</t>
  </si>
  <si>
    <t>N</t>
  </si>
  <si>
    <t>DF</t>
  </si>
  <si>
    <t>Sum of Squares</t>
  </si>
  <si>
    <t>MSS</t>
  </si>
  <si>
    <t>F-Statistic</t>
  </si>
  <si>
    <t>Between Sum of Squares</t>
  </si>
  <si>
    <t>Within Sum of Squares</t>
  </si>
  <si>
    <t>To run the Two-Way ANOVA model, we need to collect data on the quantitative dependent variable at different combinations (levels) of two independent categorical variables</t>
  </si>
  <si>
    <t>Each categorical value should have finite possible values or factor levels. They divide the dependent variable’s observations into groups for each combination of the categories</t>
  </si>
  <si>
    <t>The quantitative metric should be one for which we can take measures and calculate a mean (average). Observations need to be of sufficient quantity so that we can calculate an average for each combination of the levels in the categorical metrics.</t>
  </si>
  <si>
    <t>The Analysis of Variance model relies on an F-test to check statistical significance. The F-test is a comparison test, which compares the variance in each group’s mean value to the overall variance in the dependent variable</t>
  </si>
  <si>
    <t>If the variance within the groups is smaller than the overall variance, the F-value will be higher, meaning the observed difference is most likely real, and not due to chance.</t>
  </si>
  <si>
    <t>ANOVA is a test of hypotheses that we use to evaluate the differences between group means. The model uses sample data to infer the characteristics of the entire population</t>
  </si>
  <si>
    <t>gender</t>
  </si>
  <si>
    <t>diet</t>
  </si>
  <si>
    <t>preweight</t>
  </si>
  <si>
    <t>weight6weeks</t>
  </si>
  <si>
    <t>M</t>
  </si>
  <si>
    <t>B</t>
  </si>
  <si>
    <t>A</t>
  </si>
  <si>
    <t>Grand Total</t>
  </si>
  <si>
    <t>PriceLevel</t>
  </si>
  <si>
    <t>AdLevel</t>
  </si>
  <si>
    <t>Sales</t>
  </si>
  <si>
    <t>Between Groups variance</t>
  </si>
  <si>
    <t>within group variance</t>
  </si>
  <si>
    <t>The means of these groups spread out around the global mean (220.085) of all 40 data points.The further the groups are from the global mean, the larger the variance in the numerator becomes - Check the between sum of squares</t>
  </si>
  <si>
    <t>To conclude that the group means are not equal, you want low within-group variance. Why? The within-group variance represents the variance that the model does not explain. Statisticians refer to this as random error. As the error increases, it becomes more likely that the observed differences between group means are caused by the error rather than by actual differences at the population level. Obviously, you want low amounts of error.</t>
  </si>
  <si>
    <t>F-statistics are the ratio of two variances that are approximately the same value when the null hypothesis is true, which yields F-statistics near 1</t>
  </si>
  <si>
    <t>We don’t know exactly how uncommon our F-value is if the null hypothesis is correct. To interpret individual F-values, we need to place them in a larger context. F-distributions provide this broader context and allow us to calculate probabilities</t>
  </si>
  <si>
    <t>A tricky thing about F-values is that they are a unitless statistic, which makes them hard to interpret. Our F-value of 53.02 indicates that the between-groups variance is ~53 times the size of the within-group variance. The null hypothesis value is that variances are equal, which produces an F-value of 1. Is our F-value of 53 large enough to reject the null hypothesis?</t>
  </si>
  <si>
    <t>Our goal is to evaluate whether our sample F-value is so rare that it justifies rejecting the null hypothesis for the entire population. We’ll calculate the probability of obtaining an F-value that is at least as high as our study’s value (53)</t>
  </si>
  <si>
    <t>This probability has a name—the P value!  A low probability indicates that our sample data are unlikely when the null hypothesis is true</t>
  </si>
  <si>
    <t>p-value</t>
  </si>
  <si>
    <t>C-1</t>
  </si>
  <si>
    <t>N-C</t>
  </si>
  <si>
    <t>Let’s return to the question about why we analyze variances to determine whether the group means are different. Focus on the “means are different” aspect. This part explicitly involves the variation of the group means. If there is no variation in the means, they can’t be different, right? Similarly, the larger the differences between the means, the more variation must be present</t>
  </si>
  <si>
    <t>ANOVA and F-tests assess the amount of variability between the group means in the context of the variation within groups to determine whether the mean differences are statistically significant. While statistically significant ANOVA results indicate that not all means are equal, it doesn’t identify which particular differences between pairs of means are significant. To make that determination, you’ll need to use post hoc tests to supplement the ANOVA results</t>
  </si>
  <si>
    <t>Anova: Two-Factor With Replication</t>
  </si>
  <si>
    <t>Sample</t>
  </si>
  <si>
    <t>Columns</t>
  </si>
  <si>
    <t>Interaction</t>
  </si>
  <si>
    <t>Within</t>
  </si>
  <si>
    <t>N-1</t>
  </si>
  <si>
    <t>Why Analysis of Variance instead Means</t>
  </si>
  <si>
    <t>Top Level</t>
  </si>
  <si>
    <t>Middle Level</t>
  </si>
  <si>
    <t>Bottom Level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</si>
</sst>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000000_);_(* \(#,##0.000000\);_(* &quot;-&quot;??_);_(@_)"/>
  </numFmts>
  <fonts count="8" x14ac:knownFonts="1">
    <font>
      <sz val="11"/>
      <color theme="1"/>
      <name val="Calibri"/>
      <family val="2"/>
      <scheme val="minor"/>
    </font>
    <font>
      <b/>
      <sz val="11"/>
      <color theme="1"/>
      <name val="Calibri"/>
      <family val="2"/>
      <scheme val="minor"/>
    </font>
    <font>
      <b/>
      <sz val="11"/>
      <color theme="0"/>
      <name val="Calibri"/>
      <family val="2"/>
      <scheme val="minor"/>
    </font>
    <font>
      <sz val="14"/>
      <color theme="1"/>
      <name val="Calibri"/>
      <family val="2"/>
      <scheme val="minor"/>
    </font>
    <font>
      <i/>
      <sz val="11"/>
      <color theme="1"/>
      <name val="Calibri"/>
      <family val="2"/>
      <scheme val="minor"/>
    </font>
    <font>
      <sz val="11"/>
      <color rgb="FF292929"/>
      <name val="Arial"/>
      <family val="2"/>
    </font>
    <font>
      <sz val="11"/>
      <color theme="1"/>
      <name val="Calibri"/>
      <family val="2"/>
      <scheme val="minor"/>
    </font>
    <font>
      <i/>
      <sz val="10"/>
      <color theme="1"/>
      <name val="Calibri"/>
      <family val="2"/>
      <scheme val="minor"/>
    </font>
  </fonts>
  <fills count="4">
    <fill>
      <patternFill patternType="none"/>
    </fill>
    <fill>
      <patternFill patternType="gray125"/>
    </fill>
    <fill>
      <patternFill patternType="solid">
        <fgColor theme="4"/>
        <bgColor indexed="64"/>
      </patternFill>
    </fill>
    <fill>
      <patternFill patternType="solid">
        <fgColor theme="3"/>
        <bgColor indexed="64"/>
      </patternFill>
    </fill>
  </fills>
  <borders count="4">
    <border>
      <left/>
      <right/>
      <top/>
      <bottom/>
      <diagonal/>
    </border>
    <border>
      <left/>
      <right/>
      <top/>
      <bottom style="medium">
        <color indexed="64"/>
      </bottom>
      <diagonal/>
    </border>
    <border>
      <left/>
      <right/>
      <top style="medium">
        <color indexed="64"/>
      </top>
      <bottom style="thin">
        <color indexed="64"/>
      </bottom>
      <diagonal/>
    </border>
    <border>
      <left/>
      <right/>
      <top/>
      <bottom style="medium">
        <color indexed="18"/>
      </bottom>
      <diagonal/>
    </border>
  </borders>
  <cellStyleXfs count="2">
    <xf numFmtId="0" fontId="0" fillId="0" borderId="0"/>
    <xf numFmtId="43" fontId="6" fillId="0" borderId="0" applyFont="0" applyFill="0" applyBorder="0" applyAlignment="0" applyProtection="0"/>
  </cellStyleXfs>
  <cellXfs count="17">
    <xf numFmtId="0" fontId="0" fillId="0" borderId="0" xfId="0"/>
    <xf numFmtId="0" fontId="1" fillId="0" borderId="0" xfId="0" applyFont="1"/>
    <xf numFmtId="0" fontId="0" fillId="0" borderId="0" xfId="0" applyFill="1" applyBorder="1" applyAlignment="1"/>
    <xf numFmtId="0" fontId="0" fillId="0" borderId="1" xfId="0" applyFill="1" applyBorder="1" applyAlignment="1"/>
    <xf numFmtId="0" fontId="4" fillId="0" borderId="2" xfId="0" applyFont="1" applyFill="1" applyBorder="1" applyAlignment="1">
      <alignment horizontal="center"/>
    </xf>
    <xf numFmtId="0" fontId="0" fillId="0" borderId="0" xfId="0" applyAlignment="1">
      <alignment horizontal="center"/>
    </xf>
    <xf numFmtId="0" fontId="2" fillId="2" borderId="0" xfId="0" applyFont="1" applyFill="1" applyAlignment="1">
      <alignment horizontal="center"/>
    </xf>
    <xf numFmtId="2" fontId="0" fillId="0" borderId="0" xfId="0" applyNumberFormat="1"/>
    <xf numFmtId="0" fontId="1" fillId="0" borderId="0" xfId="0" applyFont="1" applyAlignment="1">
      <alignment horizontal="center"/>
    </xf>
    <xf numFmtId="0" fontId="5" fillId="0" borderId="0" xfId="0" applyFont="1"/>
    <xf numFmtId="0" fontId="0" fillId="0" borderId="0" xfId="0" applyAlignment="1">
      <alignment horizontal="left"/>
    </xf>
    <xf numFmtId="0" fontId="0" fillId="0" borderId="0" xfId="0" pivotButton="1"/>
    <xf numFmtId="0" fontId="2" fillId="3" borderId="0" xfId="0" applyFont="1" applyFill="1"/>
    <xf numFmtId="0" fontId="0" fillId="0" borderId="0" xfId="0" applyFont="1"/>
    <xf numFmtId="164" fontId="0" fillId="0" borderId="0" xfId="1" applyNumberFormat="1" applyFont="1"/>
    <xf numFmtId="0" fontId="7" fillId="0" borderId="3" xfId="0" applyFont="1" applyFill="1" applyBorder="1" applyAlignment="1">
      <alignment horizontal="right"/>
    </xf>
    <xf numFmtId="0" fontId="2" fillId="3" borderId="0" xfId="0" applyFont="1" applyFill="1" applyAlignment="1">
      <alignment horizontal="center"/>
    </xf>
  </cellXfs>
  <cellStyles count="2">
    <cellStyle name="Comma" xfId="1" builtinId="3"/>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_xlchart.v1.9</cx:f>
      </cx:numDim>
    </cx:data>
  </cx:chartData>
  <cx:chart>
    <cx:title pos="t" align="ctr" overlay="0">
      <cx:tx>
        <cx:txData>
          <cx:v>Overall Distribution</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Overall Distribution</a:t>
          </a:r>
        </a:p>
      </cx:txPr>
    </cx:title>
    <cx:plotArea>
      <cx:plotAreaRegion>
        <cx:series layoutId="boxWhisker" uniqueId="{5E5864D9-AD07-48B0-8242-92B2814F7E95}">
          <cx:tx>
            <cx:txData>
              <cx:f>_xlchart.v1.8</cx:f>
              <cx:v>Distance</cx:v>
            </cx:txData>
          </cx:tx>
          <cx:spPr>
            <a:ln>
              <a:solidFill>
                <a:schemeClr val="accent2"/>
              </a:solidFill>
            </a:ln>
          </cx:spPr>
          <cx:dataLabels>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lumMod val="95000"/>
                    </a:sysClr>
                  </a:solidFill>
                  <a:latin typeface="Calibri" panose="020F0502020204030204"/>
                </a:endParaRPr>
              </a:p>
            </cx:txPr>
            <cx:dataLabelHidden idx="40"/>
            <cx:dataLabelHidden idx="41"/>
            <cx:dataLabelHidden idx="42"/>
          </cx:dataLabels>
          <cx:dataId val="0"/>
          <cx:layoutPr>
            <cx:visibility meanLine="1" meanMarker="1" nonoutliers="0" outliers="1"/>
            <cx:statistics quartileMethod="inclusive"/>
          </cx:layoutPr>
        </cx:series>
      </cx:plotAreaRegion>
      <cx:axis id="0" hidden="1">
        <cx:catScaling gapWidth="1.5"/>
        <cx:tickLabels/>
      </cx:axis>
      <cx:axis id="1">
        <cx:valScaling/>
        <cx:majorGridlines/>
        <cx:tickLabels/>
      </cx:axis>
    </cx:plotArea>
    <cx:legend pos="b" align="ctr" overlay="0">
      <cx:txPr>
        <a:bodyPr spcFirstLastPara="1" vertOverflow="ellipsis" horzOverflow="overflow" wrap="square" lIns="0" tIns="0" rIns="0" bIns="0" anchor="ctr" anchorCtr="1"/>
        <a:lstStyle/>
        <a:p>
          <a:pPr algn="ctr" rtl="0">
            <a:defRPr sz="1050" b="1"/>
          </a:pPr>
          <a:endParaRPr lang="en-US" sz="1050" b="1" i="0" u="none" strike="noStrike" baseline="0">
            <a:solidFill>
              <a:sysClr val="window" lastClr="FFFFFF">
                <a:lumMod val="9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_xlchart.v1.1</cx:f>
      </cx:numDim>
    </cx:data>
    <cx:data id="1">
      <cx:numDim type="val">
        <cx:f>_xlchart.v1.3</cx:f>
      </cx:numDim>
    </cx:data>
    <cx:data id="2">
      <cx:numDim type="val">
        <cx:f>_xlchart.v1.5</cx:f>
      </cx:numDim>
    </cx:data>
    <cx:data id="3">
      <cx:numDim type="val">
        <cx:f>_xlchart.v1.7</cx:f>
      </cx:numDim>
    </cx:data>
  </cx:chartData>
  <cx:chart>
    <cx:title pos="t" align="ctr" overlay="0">
      <cx:tx>
        <cx:txData>
          <cx:v>Amongst/Between Distribution</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Amongst/Between Distribution</a:t>
          </a:r>
        </a:p>
      </cx:txPr>
    </cx:title>
    <cx:plotArea>
      <cx:plotAreaRegion>
        <cx:series layoutId="boxWhisker" uniqueId="{6312876C-E893-49C7-9CA0-AA0512B6DF35}">
          <cx:tx>
            <cx:txData>
              <cx:f>_xlchart.v1.0</cx:f>
              <cx:v>Desgin1</cx:v>
            </cx:txData>
          </cx:tx>
          <cx:dataLabels>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lumMod val="95000"/>
                    </a:sysClr>
                  </a:solidFill>
                  <a:latin typeface="Calibri" panose="020F0502020204030204"/>
                </a:endParaRPr>
              </a:p>
            </cx:txPr>
            <cx:dataLabelHidden idx="0"/>
            <cx:dataLabelHidden idx="9"/>
            <cx:dataLabelHidden idx="10"/>
            <cx:dataLabelHidden idx="11"/>
            <cx:dataLabelHidden idx="12"/>
          </cx:dataLabels>
          <cx:dataId val="0"/>
          <cx:layoutPr>
            <cx:visibility meanLine="1" meanMarker="1" nonoutliers="0" outliers="1"/>
            <cx:statistics quartileMethod="exclusive"/>
          </cx:layoutPr>
        </cx:series>
        <cx:series layoutId="boxWhisker" uniqueId="{89726F4F-41F5-464A-8134-42D403532049}">
          <cx:tx>
            <cx:txData>
              <cx:f>_xlchart.v1.2</cx:f>
              <cx:v>Desgin2</cx:v>
            </cx:txData>
          </cx:tx>
          <cx:dataLabels>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lumMod val="95000"/>
                    </a:sysClr>
                  </a:solidFill>
                  <a:latin typeface="Calibri" panose="020F0502020204030204"/>
                </a:endParaRPr>
              </a:p>
            </cx:txPr>
            <cx:dataLabelHidden idx="0"/>
            <cx:dataLabelHidden idx="9"/>
            <cx:dataLabelHidden idx="10"/>
            <cx:dataLabelHidden idx="11"/>
            <cx:dataLabelHidden idx="12"/>
          </cx:dataLabels>
          <cx:dataId val="1"/>
          <cx:layoutPr>
            <cx:visibility meanLine="1" meanMarker="1" nonoutliers="0" outliers="1"/>
            <cx:statistics quartileMethod="exclusive"/>
          </cx:layoutPr>
        </cx:series>
        <cx:series layoutId="boxWhisker" uniqueId="{49F5D6B4-E2E8-4ACF-A05B-530FEC877CD7}">
          <cx:tx>
            <cx:txData>
              <cx:f>_xlchart.v1.4</cx:f>
              <cx:v>Desgin3</cx:v>
            </cx:txData>
          </cx:tx>
          <cx:dataLabels>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lumMod val="95000"/>
                    </a:sysClr>
                  </a:solidFill>
                  <a:latin typeface="Calibri" panose="020F0502020204030204"/>
                </a:endParaRPr>
              </a:p>
            </cx:txPr>
            <cx:dataLabelHidden idx="0"/>
            <cx:dataLabelHidden idx="9"/>
            <cx:dataLabelHidden idx="10"/>
            <cx:dataLabelHidden idx="11"/>
            <cx:dataLabelHidden idx="12"/>
          </cx:dataLabels>
          <cx:dataId val="2"/>
          <cx:layoutPr>
            <cx:visibility meanLine="1" meanMarker="1" nonoutliers="0" outliers="1"/>
            <cx:statistics quartileMethod="exclusive"/>
          </cx:layoutPr>
        </cx:series>
        <cx:series layoutId="boxWhisker" uniqueId="{D6800BD6-D94F-4BF3-86C0-09C703FE22A3}">
          <cx:tx>
            <cx:txData>
              <cx:f>_xlchart.v1.6</cx:f>
              <cx:v>Desgin4</cx:v>
            </cx:txData>
          </cx:tx>
          <cx:dataLabels>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lumMod val="95000"/>
                    </a:sysClr>
                  </a:solidFill>
                  <a:latin typeface="Calibri" panose="020F0502020204030204"/>
                </a:endParaRPr>
              </a:p>
            </cx:txPr>
            <cx:dataLabelHidden idx="0"/>
            <cx:dataLabelHidden idx="9"/>
            <cx:dataLabelHidden idx="10"/>
            <cx:dataLabelHidden idx="11"/>
            <cx:dataLabelHidden idx="12"/>
          </cx:dataLabels>
          <cx:dataId val="3"/>
          <cx:layoutPr>
            <cx:visibility meanLine="1" meanMarker="1" nonoutliers="0" outliers="1"/>
            <cx:statistics quartileMethod="exclusive"/>
          </cx:layoutPr>
        </cx:series>
      </cx:plotAreaRegion>
      <cx:axis id="0" hidden="1">
        <cx:catScaling gapWidth="0.25999999"/>
        <cx:tickLabels/>
      </cx:axis>
      <cx:axis id="1">
        <cx:valScaling/>
        <cx:majorGridlines/>
        <cx:tickLabels/>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lumMod val="95000"/>
                </a:sysClr>
              </a:solidFill>
              <a:latin typeface="Calibri" panose="020F0502020204030204"/>
            </a:endParaRPr>
          </a:p>
        </cx:txPr>
      </cx:axis>
    </cx:plotArea>
    <cx:legend pos="b" align="ctr" overlay="0">
      <cx:txPr>
        <a:bodyPr spcFirstLastPara="1" vertOverflow="ellipsis" horzOverflow="overflow" wrap="square" lIns="0" tIns="0" rIns="0" bIns="0" anchor="ctr" anchorCtr="1"/>
        <a:lstStyle/>
        <a:p>
          <a:pPr algn="ctr" rtl="0">
            <a:defRPr sz="1000" b="1"/>
          </a:pPr>
          <a:endParaRPr lang="en-US" sz="1000" b="1" i="0" u="none" strike="noStrike" baseline="0">
            <a:solidFill>
              <a:sysClr val="window" lastClr="FFFFFF">
                <a:lumMod val="95000"/>
              </a:sysClr>
            </a:solidFill>
            <a:latin typeface="Calibri" panose="020F0502020204030204"/>
          </a:endParaRPr>
        </a:p>
      </cx:txPr>
    </cx:legend>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numDim type="val">
        <cx:f>_xlchart.v1.11</cx:f>
      </cx:numDim>
    </cx:data>
  </cx:chartData>
  <cx:chart>
    <cx:title pos="t" align="ctr" overlay="0"/>
    <cx:plotArea>
      <cx:plotAreaRegion>
        <cx:series layoutId="clusteredColumn" uniqueId="{967595EE-2C2B-4EBC-8F98-120F8E327046}">
          <cx:tx>
            <cx:txData>
              <cx:f>_xlchart.v1.10</cx:f>
              <cx:v>Distance</cx:v>
            </cx:txData>
          </cx:tx>
          <cx:dataId val="0"/>
          <cx:layoutPr>
            <cx:binning intervalClosed="r"/>
          </cx:layoutPr>
        </cx:series>
      </cx:plotAreaRegion>
      <cx:axis id="0">
        <cx:catScaling gapWidth="0"/>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09">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lt1"/>
    </cs:fontRef>
    <cs:spPr>
      <a:ln>
        <a:solidFill>
          <a:schemeClr val="ph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09">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lt1"/>
    </cs:fontRef>
    <cs:spPr>
      <a:ln>
        <a:solidFill>
          <a:schemeClr val="ph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s>
</file>

<file path=xl/drawings/_rels/drawing3.xml.rels><?xml version="1.0" encoding="UTF-8" standalone="yes"?>
<Relationships xmlns="http://schemas.openxmlformats.org/package/2006/relationships"><Relationship Id="rId1" Type="http://schemas.openxmlformats.org/officeDocument/2006/relationships/image" Target="../media/image1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9.png"/><Relationship Id="rId2" Type="http://schemas.microsoft.com/office/2014/relationships/chartEx" Target="../charts/chartEx2.xml"/><Relationship Id="rId1" Type="http://schemas.microsoft.com/office/2014/relationships/chartEx" Target="../charts/chartEx1.xml"/><Relationship Id="rId4" Type="http://schemas.microsoft.com/office/2014/relationships/chartEx" Target="../charts/chartEx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88023</xdr:colOff>
      <xdr:row>17</xdr:row>
      <xdr:rowOff>5063</xdr:rowOff>
    </xdr:to>
    <xdr:pic>
      <xdr:nvPicPr>
        <xdr:cNvPr id="2" name="Picture 1">
          <a:extLst>
            <a:ext uri="{FF2B5EF4-FFF2-40B4-BE49-F238E27FC236}">
              <a16:creationId xmlns:a16="http://schemas.microsoft.com/office/drawing/2014/main" id="{67D5BEA7-4AD7-4AD3-A645-F1739560328C}"/>
            </a:ext>
          </a:extLst>
        </xdr:cNvPr>
        <xdr:cNvPicPr>
          <a:picLocks noChangeAspect="1"/>
        </xdr:cNvPicPr>
      </xdr:nvPicPr>
      <xdr:blipFill>
        <a:blip xmlns:r="http://schemas.openxmlformats.org/officeDocument/2006/relationships" r:embed="rId1"/>
        <a:stretch>
          <a:fillRect/>
        </a:stretch>
      </xdr:blipFill>
      <xdr:spPr>
        <a:xfrm>
          <a:off x="0" y="0"/>
          <a:ext cx="5574423" cy="3135613"/>
        </a:xfrm>
        <a:prstGeom prst="rect">
          <a:avLst/>
        </a:prstGeom>
      </xdr:spPr>
    </xdr:pic>
    <xdr:clientData/>
  </xdr:twoCellAnchor>
  <xdr:twoCellAnchor editAs="oneCell">
    <xdr:from>
      <xdr:col>0</xdr:col>
      <xdr:colOff>0</xdr:colOff>
      <xdr:row>16</xdr:row>
      <xdr:rowOff>177800</xdr:rowOff>
    </xdr:from>
    <xdr:to>
      <xdr:col>9</xdr:col>
      <xdr:colOff>88900</xdr:colOff>
      <xdr:row>33</xdr:row>
      <xdr:rowOff>107950</xdr:rowOff>
    </xdr:to>
    <xdr:pic>
      <xdr:nvPicPr>
        <xdr:cNvPr id="3" name="Picture 2">
          <a:extLst>
            <a:ext uri="{FF2B5EF4-FFF2-40B4-BE49-F238E27FC236}">
              <a16:creationId xmlns:a16="http://schemas.microsoft.com/office/drawing/2014/main" id="{5C110530-3B80-414D-B093-10CCC72BBE0D}"/>
            </a:ext>
          </a:extLst>
        </xdr:cNvPr>
        <xdr:cNvPicPr>
          <a:picLocks noChangeAspect="1"/>
        </xdr:cNvPicPr>
      </xdr:nvPicPr>
      <xdr:blipFill>
        <a:blip xmlns:r="http://schemas.openxmlformats.org/officeDocument/2006/relationships" r:embed="rId2"/>
        <a:stretch>
          <a:fillRect/>
        </a:stretch>
      </xdr:blipFill>
      <xdr:spPr>
        <a:xfrm>
          <a:off x="0" y="3124200"/>
          <a:ext cx="5575300" cy="3060700"/>
        </a:xfrm>
        <a:prstGeom prst="rect">
          <a:avLst/>
        </a:prstGeom>
      </xdr:spPr>
    </xdr:pic>
    <xdr:clientData/>
  </xdr:twoCellAnchor>
  <xdr:twoCellAnchor editAs="oneCell">
    <xdr:from>
      <xdr:col>0</xdr:col>
      <xdr:colOff>0</xdr:colOff>
      <xdr:row>33</xdr:row>
      <xdr:rowOff>88900</xdr:rowOff>
    </xdr:from>
    <xdr:to>
      <xdr:col>9</xdr:col>
      <xdr:colOff>101601</xdr:colOff>
      <xdr:row>50</xdr:row>
      <xdr:rowOff>101600</xdr:rowOff>
    </xdr:to>
    <xdr:pic>
      <xdr:nvPicPr>
        <xdr:cNvPr id="5" name="Picture 4">
          <a:extLst>
            <a:ext uri="{FF2B5EF4-FFF2-40B4-BE49-F238E27FC236}">
              <a16:creationId xmlns:a16="http://schemas.microsoft.com/office/drawing/2014/main" id="{D4C5044B-1E87-461F-AF08-9482577FD0B5}"/>
            </a:ext>
          </a:extLst>
        </xdr:cNvPr>
        <xdr:cNvPicPr>
          <a:picLocks noChangeAspect="1"/>
        </xdr:cNvPicPr>
      </xdr:nvPicPr>
      <xdr:blipFill>
        <a:blip xmlns:r="http://schemas.openxmlformats.org/officeDocument/2006/relationships" r:embed="rId3"/>
        <a:stretch>
          <a:fillRect/>
        </a:stretch>
      </xdr:blipFill>
      <xdr:spPr>
        <a:xfrm>
          <a:off x="0" y="6165850"/>
          <a:ext cx="5588001" cy="3143250"/>
        </a:xfrm>
        <a:prstGeom prst="rect">
          <a:avLst/>
        </a:prstGeom>
      </xdr:spPr>
    </xdr:pic>
    <xdr:clientData/>
  </xdr:twoCellAnchor>
  <xdr:twoCellAnchor editAs="oneCell">
    <xdr:from>
      <xdr:col>0</xdr:col>
      <xdr:colOff>1</xdr:colOff>
      <xdr:row>50</xdr:row>
      <xdr:rowOff>101600</xdr:rowOff>
    </xdr:from>
    <xdr:to>
      <xdr:col>9</xdr:col>
      <xdr:colOff>57151</xdr:colOff>
      <xdr:row>67</xdr:row>
      <xdr:rowOff>89297</xdr:rowOff>
    </xdr:to>
    <xdr:pic>
      <xdr:nvPicPr>
        <xdr:cNvPr id="6" name="Picture 5">
          <a:extLst>
            <a:ext uri="{FF2B5EF4-FFF2-40B4-BE49-F238E27FC236}">
              <a16:creationId xmlns:a16="http://schemas.microsoft.com/office/drawing/2014/main" id="{330B107C-25B9-4BF9-838B-F7DE8125CCD5}"/>
            </a:ext>
          </a:extLst>
        </xdr:cNvPr>
        <xdr:cNvPicPr>
          <a:picLocks noChangeAspect="1"/>
        </xdr:cNvPicPr>
      </xdr:nvPicPr>
      <xdr:blipFill>
        <a:blip xmlns:r="http://schemas.openxmlformats.org/officeDocument/2006/relationships" r:embed="rId4"/>
        <a:stretch>
          <a:fillRect/>
        </a:stretch>
      </xdr:blipFill>
      <xdr:spPr>
        <a:xfrm>
          <a:off x="1" y="9309100"/>
          <a:ext cx="5543550" cy="311824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539045</xdr:colOff>
      <xdr:row>0</xdr:row>
      <xdr:rowOff>31750</xdr:rowOff>
    </xdr:from>
    <xdr:to>
      <xdr:col>10</xdr:col>
      <xdr:colOff>279400</xdr:colOff>
      <xdr:row>14</xdr:row>
      <xdr:rowOff>50800</xdr:rowOff>
    </xdr:to>
    <xdr:pic>
      <xdr:nvPicPr>
        <xdr:cNvPr id="2" name="Picture 1">
          <a:extLst>
            <a:ext uri="{FF2B5EF4-FFF2-40B4-BE49-F238E27FC236}">
              <a16:creationId xmlns:a16="http://schemas.microsoft.com/office/drawing/2014/main" id="{8293AF3C-947B-48D6-A12E-2E6A8A777E6F}"/>
            </a:ext>
          </a:extLst>
        </xdr:cNvPr>
        <xdr:cNvPicPr>
          <a:picLocks noChangeAspect="1"/>
        </xdr:cNvPicPr>
      </xdr:nvPicPr>
      <xdr:blipFill>
        <a:blip xmlns:r="http://schemas.openxmlformats.org/officeDocument/2006/relationships" r:embed="rId1"/>
        <a:stretch>
          <a:fillRect/>
        </a:stretch>
      </xdr:blipFill>
      <xdr:spPr>
        <a:xfrm>
          <a:off x="1758245" y="31750"/>
          <a:ext cx="4617155" cy="2597150"/>
        </a:xfrm>
        <a:prstGeom prst="rect">
          <a:avLst/>
        </a:prstGeom>
      </xdr:spPr>
    </xdr:pic>
    <xdr:clientData/>
  </xdr:twoCellAnchor>
  <xdr:twoCellAnchor editAs="oneCell">
    <xdr:from>
      <xdr:col>2</xdr:col>
      <xdr:colOff>512939</xdr:colOff>
      <xdr:row>14</xdr:row>
      <xdr:rowOff>69850</xdr:rowOff>
    </xdr:from>
    <xdr:to>
      <xdr:col>10</xdr:col>
      <xdr:colOff>264584</xdr:colOff>
      <xdr:row>28</xdr:row>
      <xdr:rowOff>95250</xdr:rowOff>
    </xdr:to>
    <xdr:pic>
      <xdr:nvPicPr>
        <xdr:cNvPr id="3" name="Picture 2">
          <a:extLst>
            <a:ext uri="{FF2B5EF4-FFF2-40B4-BE49-F238E27FC236}">
              <a16:creationId xmlns:a16="http://schemas.microsoft.com/office/drawing/2014/main" id="{7A15DD60-984B-4329-B7C9-68822CE24BF3}"/>
            </a:ext>
          </a:extLst>
        </xdr:cNvPr>
        <xdr:cNvPicPr>
          <a:picLocks noChangeAspect="1"/>
        </xdr:cNvPicPr>
      </xdr:nvPicPr>
      <xdr:blipFill>
        <a:blip xmlns:r="http://schemas.openxmlformats.org/officeDocument/2006/relationships" r:embed="rId2"/>
        <a:stretch>
          <a:fillRect/>
        </a:stretch>
      </xdr:blipFill>
      <xdr:spPr>
        <a:xfrm>
          <a:off x="1732139" y="2647950"/>
          <a:ext cx="4628445" cy="2603500"/>
        </a:xfrm>
        <a:prstGeom prst="rect">
          <a:avLst/>
        </a:prstGeom>
      </xdr:spPr>
    </xdr:pic>
    <xdr:clientData/>
  </xdr:twoCellAnchor>
  <xdr:twoCellAnchor editAs="oneCell">
    <xdr:from>
      <xdr:col>2</xdr:col>
      <xdr:colOff>527051</xdr:colOff>
      <xdr:row>28</xdr:row>
      <xdr:rowOff>146050</xdr:rowOff>
    </xdr:from>
    <xdr:to>
      <xdr:col>10</xdr:col>
      <xdr:colOff>278695</xdr:colOff>
      <xdr:row>42</xdr:row>
      <xdr:rowOff>171450</xdr:rowOff>
    </xdr:to>
    <xdr:pic>
      <xdr:nvPicPr>
        <xdr:cNvPr id="4" name="Picture 3">
          <a:extLst>
            <a:ext uri="{FF2B5EF4-FFF2-40B4-BE49-F238E27FC236}">
              <a16:creationId xmlns:a16="http://schemas.microsoft.com/office/drawing/2014/main" id="{859AA053-AA72-452D-83E5-0BF871A848CD}"/>
            </a:ext>
          </a:extLst>
        </xdr:cNvPr>
        <xdr:cNvPicPr>
          <a:picLocks noChangeAspect="1"/>
        </xdr:cNvPicPr>
      </xdr:nvPicPr>
      <xdr:blipFill>
        <a:blip xmlns:r="http://schemas.openxmlformats.org/officeDocument/2006/relationships" r:embed="rId3"/>
        <a:stretch>
          <a:fillRect/>
        </a:stretch>
      </xdr:blipFill>
      <xdr:spPr>
        <a:xfrm>
          <a:off x="1746251" y="5302250"/>
          <a:ext cx="4628444" cy="2603500"/>
        </a:xfrm>
        <a:prstGeom prst="rect">
          <a:avLst/>
        </a:prstGeom>
      </xdr:spPr>
    </xdr:pic>
    <xdr:clientData/>
  </xdr:twoCellAnchor>
  <xdr:twoCellAnchor editAs="oneCell">
    <xdr:from>
      <xdr:col>2</xdr:col>
      <xdr:colOff>534813</xdr:colOff>
      <xdr:row>43</xdr:row>
      <xdr:rowOff>25400</xdr:rowOff>
    </xdr:from>
    <xdr:to>
      <xdr:col>10</xdr:col>
      <xdr:colOff>297747</xdr:colOff>
      <xdr:row>57</xdr:row>
      <xdr:rowOff>57150</xdr:rowOff>
    </xdr:to>
    <xdr:pic>
      <xdr:nvPicPr>
        <xdr:cNvPr id="5" name="Picture 4">
          <a:extLst>
            <a:ext uri="{FF2B5EF4-FFF2-40B4-BE49-F238E27FC236}">
              <a16:creationId xmlns:a16="http://schemas.microsoft.com/office/drawing/2014/main" id="{63B4E044-0ECD-40F4-A28B-D35641F5899E}"/>
            </a:ext>
          </a:extLst>
        </xdr:cNvPr>
        <xdr:cNvPicPr>
          <a:picLocks noChangeAspect="1"/>
        </xdr:cNvPicPr>
      </xdr:nvPicPr>
      <xdr:blipFill>
        <a:blip xmlns:r="http://schemas.openxmlformats.org/officeDocument/2006/relationships" r:embed="rId4"/>
        <a:stretch>
          <a:fillRect/>
        </a:stretch>
      </xdr:blipFill>
      <xdr:spPr>
        <a:xfrm>
          <a:off x="1754013" y="7943850"/>
          <a:ext cx="4639734" cy="2609850"/>
        </a:xfrm>
        <a:prstGeom prst="rect">
          <a:avLst/>
        </a:prstGeom>
      </xdr:spPr>
    </xdr:pic>
    <xdr:clientData/>
  </xdr:twoCellAnchor>
  <xdr:twoCellAnchor editAs="oneCell">
    <xdr:from>
      <xdr:col>2</xdr:col>
      <xdr:colOff>539749</xdr:colOff>
      <xdr:row>57</xdr:row>
      <xdr:rowOff>139700</xdr:rowOff>
    </xdr:from>
    <xdr:to>
      <xdr:col>11</xdr:col>
      <xdr:colOff>29462</xdr:colOff>
      <xdr:row>72</xdr:row>
      <xdr:rowOff>176513</xdr:rowOff>
    </xdr:to>
    <xdr:pic>
      <xdr:nvPicPr>
        <xdr:cNvPr id="6" name="Picture 5">
          <a:extLst>
            <a:ext uri="{FF2B5EF4-FFF2-40B4-BE49-F238E27FC236}">
              <a16:creationId xmlns:a16="http://schemas.microsoft.com/office/drawing/2014/main" id="{F00BAF6F-FBB6-4A1A-9494-6F041E70A150}"/>
            </a:ext>
          </a:extLst>
        </xdr:cNvPr>
        <xdr:cNvPicPr>
          <a:picLocks noChangeAspect="1"/>
        </xdr:cNvPicPr>
      </xdr:nvPicPr>
      <xdr:blipFill>
        <a:blip xmlns:r="http://schemas.openxmlformats.org/officeDocument/2006/relationships" r:embed="rId5"/>
        <a:stretch>
          <a:fillRect/>
        </a:stretch>
      </xdr:blipFill>
      <xdr:spPr>
        <a:xfrm>
          <a:off x="1758949" y="10636250"/>
          <a:ext cx="4976113" cy="2799063"/>
        </a:xfrm>
        <a:prstGeom prst="rect">
          <a:avLst/>
        </a:prstGeom>
      </xdr:spPr>
    </xdr:pic>
    <xdr:clientData/>
  </xdr:twoCellAnchor>
  <xdr:twoCellAnchor editAs="oneCell">
    <xdr:from>
      <xdr:col>2</xdr:col>
      <xdr:colOff>544690</xdr:colOff>
      <xdr:row>73</xdr:row>
      <xdr:rowOff>95251</xdr:rowOff>
    </xdr:from>
    <xdr:to>
      <xdr:col>11</xdr:col>
      <xdr:colOff>25400</xdr:colOff>
      <xdr:row>88</xdr:row>
      <xdr:rowOff>101601</xdr:rowOff>
    </xdr:to>
    <xdr:pic>
      <xdr:nvPicPr>
        <xdr:cNvPr id="7" name="Picture 6">
          <a:extLst>
            <a:ext uri="{FF2B5EF4-FFF2-40B4-BE49-F238E27FC236}">
              <a16:creationId xmlns:a16="http://schemas.microsoft.com/office/drawing/2014/main" id="{BBE638C3-11DC-4F78-A15B-41881D7434A8}"/>
            </a:ext>
          </a:extLst>
        </xdr:cNvPr>
        <xdr:cNvPicPr>
          <a:picLocks noChangeAspect="1"/>
        </xdr:cNvPicPr>
      </xdr:nvPicPr>
      <xdr:blipFill>
        <a:blip xmlns:r="http://schemas.openxmlformats.org/officeDocument/2006/relationships" r:embed="rId6"/>
        <a:stretch>
          <a:fillRect/>
        </a:stretch>
      </xdr:blipFill>
      <xdr:spPr>
        <a:xfrm>
          <a:off x="1763890" y="13538201"/>
          <a:ext cx="4967110" cy="2768600"/>
        </a:xfrm>
        <a:prstGeom prst="rect">
          <a:avLst/>
        </a:prstGeom>
      </xdr:spPr>
    </xdr:pic>
    <xdr:clientData/>
  </xdr:twoCellAnchor>
  <xdr:twoCellAnchor editAs="oneCell">
    <xdr:from>
      <xdr:col>2</xdr:col>
      <xdr:colOff>539750</xdr:colOff>
      <xdr:row>88</xdr:row>
      <xdr:rowOff>169650</xdr:rowOff>
    </xdr:from>
    <xdr:to>
      <xdr:col>10</xdr:col>
      <xdr:colOff>594613</xdr:colOff>
      <xdr:row>103</xdr:row>
      <xdr:rowOff>125713</xdr:rowOff>
    </xdr:to>
    <xdr:pic>
      <xdr:nvPicPr>
        <xdr:cNvPr id="9" name="Picture 8">
          <a:extLst>
            <a:ext uri="{FF2B5EF4-FFF2-40B4-BE49-F238E27FC236}">
              <a16:creationId xmlns:a16="http://schemas.microsoft.com/office/drawing/2014/main" id="{02F51697-25BE-4009-85B5-73D7FA078622}"/>
            </a:ext>
          </a:extLst>
        </xdr:cNvPr>
        <xdr:cNvPicPr>
          <a:picLocks noChangeAspect="1"/>
        </xdr:cNvPicPr>
      </xdr:nvPicPr>
      <xdr:blipFill>
        <a:blip xmlns:r="http://schemas.openxmlformats.org/officeDocument/2006/relationships" r:embed="rId7"/>
        <a:stretch>
          <a:fillRect/>
        </a:stretch>
      </xdr:blipFill>
      <xdr:spPr>
        <a:xfrm>
          <a:off x="1758950" y="16374850"/>
          <a:ext cx="4931663" cy="2718313"/>
        </a:xfrm>
        <a:prstGeom prst="rect">
          <a:avLst/>
        </a:prstGeom>
      </xdr:spPr>
    </xdr:pic>
    <xdr:clientData/>
  </xdr:twoCellAnchor>
  <xdr:twoCellAnchor editAs="oneCell">
    <xdr:from>
      <xdr:col>2</xdr:col>
      <xdr:colOff>469900</xdr:colOff>
      <xdr:row>103</xdr:row>
      <xdr:rowOff>143270</xdr:rowOff>
    </xdr:from>
    <xdr:to>
      <xdr:col>10</xdr:col>
      <xdr:colOff>571500</xdr:colOff>
      <xdr:row>118</xdr:row>
      <xdr:rowOff>146049</xdr:rowOff>
    </xdr:to>
    <xdr:pic>
      <xdr:nvPicPr>
        <xdr:cNvPr id="10" name="Picture 9">
          <a:extLst>
            <a:ext uri="{FF2B5EF4-FFF2-40B4-BE49-F238E27FC236}">
              <a16:creationId xmlns:a16="http://schemas.microsoft.com/office/drawing/2014/main" id="{2D96D4D5-4281-4C62-90E0-9ADE2C1CECC8}"/>
            </a:ext>
          </a:extLst>
        </xdr:cNvPr>
        <xdr:cNvPicPr>
          <a:picLocks noChangeAspect="1"/>
        </xdr:cNvPicPr>
      </xdr:nvPicPr>
      <xdr:blipFill>
        <a:blip xmlns:r="http://schemas.openxmlformats.org/officeDocument/2006/relationships" r:embed="rId8"/>
        <a:stretch>
          <a:fillRect/>
        </a:stretch>
      </xdr:blipFill>
      <xdr:spPr>
        <a:xfrm>
          <a:off x="1689100" y="19110720"/>
          <a:ext cx="4978400" cy="2765029"/>
        </a:xfrm>
        <a:prstGeom prst="rect">
          <a:avLst/>
        </a:prstGeom>
      </xdr:spPr>
    </xdr:pic>
    <xdr:clientData/>
  </xdr:twoCellAnchor>
  <xdr:twoCellAnchor editAs="oneCell">
    <xdr:from>
      <xdr:col>2</xdr:col>
      <xdr:colOff>317500</xdr:colOff>
      <xdr:row>118</xdr:row>
      <xdr:rowOff>131762</xdr:rowOff>
    </xdr:from>
    <xdr:to>
      <xdr:col>11</xdr:col>
      <xdr:colOff>137413</xdr:colOff>
      <xdr:row>134</xdr:row>
      <xdr:rowOff>170163</xdr:rowOff>
    </xdr:to>
    <xdr:pic>
      <xdr:nvPicPr>
        <xdr:cNvPr id="11" name="Picture 10">
          <a:extLst>
            <a:ext uri="{FF2B5EF4-FFF2-40B4-BE49-F238E27FC236}">
              <a16:creationId xmlns:a16="http://schemas.microsoft.com/office/drawing/2014/main" id="{0B8253D6-D303-4C41-AE0A-88477381AB83}"/>
            </a:ext>
          </a:extLst>
        </xdr:cNvPr>
        <xdr:cNvPicPr>
          <a:picLocks noChangeAspect="1"/>
        </xdr:cNvPicPr>
      </xdr:nvPicPr>
      <xdr:blipFill>
        <a:blip xmlns:r="http://schemas.openxmlformats.org/officeDocument/2006/relationships" r:embed="rId9"/>
        <a:stretch>
          <a:fillRect/>
        </a:stretch>
      </xdr:blipFill>
      <xdr:spPr>
        <a:xfrm>
          <a:off x="1536700" y="21861462"/>
          <a:ext cx="5306313" cy="2984801"/>
        </a:xfrm>
        <a:prstGeom prst="rect">
          <a:avLst/>
        </a:prstGeom>
      </xdr:spPr>
    </xdr:pic>
    <xdr:clientData/>
  </xdr:twoCellAnchor>
  <xdr:twoCellAnchor editAs="oneCell">
    <xdr:from>
      <xdr:col>2</xdr:col>
      <xdr:colOff>303387</xdr:colOff>
      <xdr:row>134</xdr:row>
      <xdr:rowOff>152400</xdr:rowOff>
    </xdr:from>
    <xdr:to>
      <xdr:col>11</xdr:col>
      <xdr:colOff>188212</xdr:colOff>
      <xdr:row>151</xdr:row>
      <xdr:rowOff>43164</xdr:rowOff>
    </xdr:to>
    <xdr:pic>
      <xdr:nvPicPr>
        <xdr:cNvPr id="12" name="Picture 11">
          <a:extLst>
            <a:ext uri="{FF2B5EF4-FFF2-40B4-BE49-F238E27FC236}">
              <a16:creationId xmlns:a16="http://schemas.microsoft.com/office/drawing/2014/main" id="{B8DD993F-043F-4850-999D-9764BDA61088}"/>
            </a:ext>
          </a:extLst>
        </xdr:cNvPr>
        <xdr:cNvPicPr>
          <a:picLocks noChangeAspect="1"/>
        </xdr:cNvPicPr>
      </xdr:nvPicPr>
      <xdr:blipFill>
        <a:blip xmlns:r="http://schemas.openxmlformats.org/officeDocument/2006/relationships" r:embed="rId10"/>
        <a:stretch>
          <a:fillRect/>
        </a:stretch>
      </xdr:blipFill>
      <xdr:spPr>
        <a:xfrm>
          <a:off x="1522587" y="24828500"/>
          <a:ext cx="5371225" cy="3021314"/>
        </a:xfrm>
        <a:prstGeom prst="rect">
          <a:avLst/>
        </a:prstGeom>
      </xdr:spPr>
    </xdr:pic>
    <xdr:clientData/>
  </xdr:twoCellAnchor>
  <xdr:twoCellAnchor editAs="oneCell">
    <xdr:from>
      <xdr:col>2</xdr:col>
      <xdr:colOff>349246</xdr:colOff>
      <xdr:row>151</xdr:row>
      <xdr:rowOff>38100</xdr:rowOff>
    </xdr:from>
    <xdr:to>
      <xdr:col>11</xdr:col>
      <xdr:colOff>171449</xdr:colOff>
      <xdr:row>167</xdr:row>
      <xdr:rowOff>19050</xdr:rowOff>
    </xdr:to>
    <xdr:pic>
      <xdr:nvPicPr>
        <xdr:cNvPr id="13" name="Picture 12">
          <a:extLst>
            <a:ext uri="{FF2B5EF4-FFF2-40B4-BE49-F238E27FC236}">
              <a16:creationId xmlns:a16="http://schemas.microsoft.com/office/drawing/2014/main" id="{39B69A6C-D671-4ABB-B01D-D07CCF693F5D}"/>
            </a:ext>
          </a:extLst>
        </xdr:cNvPr>
        <xdr:cNvPicPr>
          <a:picLocks noChangeAspect="1"/>
        </xdr:cNvPicPr>
      </xdr:nvPicPr>
      <xdr:blipFill>
        <a:blip xmlns:r="http://schemas.openxmlformats.org/officeDocument/2006/relationships" r:embed="rId11"/>
        <a:stretch>
          <a:fillRect/>
        </a:stretch>
      </xdr:blipFill>
      <xdr:spPr>
        <a:xfrm>
          <a:off x="1568446" y="27844750"/>
          <a:ext cx="5308603" cy="2927350"/>
        </a:xfrm>
        <a:prstGeom prst="rect">
          <a:avLst/>
        </a:prstGeom>
      </xdr:spPr>
    </xdr:pic>
    <xdr:clientData/>
  </xdr:twoCellAnchor>
  <xdr:twoCellAnchor editAs="oneCell">
    <xdr:from>
      <xdr:col>2</xdr:col>
      <xdr:colOff>411338</xdr:colOff>
      <xdr:row>167</xdr:row>
      <xdr:rowOff>50800</xdr:rowOff>
    </xdr:from>
    <xdr:to>
      <xdr:col>11</xdr:col>
      <xdr:colOff>83960</xdr:colOff>
      <xdr:row>183</xdr:row>
      <xdr:rowOff>6350</xdr:rowOff>
    </xdr:to>
    <xdr:pic>
      <xdr:nvPicPr>
        <xdr:cNvPr id="14" name="Picture 13">
          <a:extLst>
            <a:ext uri="{FF2B5EF4-FFF2-40B4-BE49-F238E27FC236}">
              <a16:creationId xmlns:a16="http://schemas.microsoft.com/office/drawing/2014/main" id="{5C497FFC-1F9E-4BEE-A7C2-E24F0C063E9B}"/>
            </a:ext>
          </a:extLst>
        </xdr:cNvPr>
        <xdr:cNvPicPr>
          <a:picLocks noChangeAspect="1"/>
        </xdr:cNvPicPr>
      </xdr:nvPicPr>
      <xdr:blipFill>
        <a:blip xmlns:r="http://schemas.openxmlformats.org/officeDocument/2006/relationships" r:embed="rId12"/>
        <a:stretch>
          <a:fillRect/>
        </a:stretch>
      </xdr:blipFill>
      <xdr:spPr>
        <a:xfrm>
          <a:off x="1630538" y="30803850"/>
          <a:ext cx="5159022" cy="2901950"/>
        </a:xfrm>
        <a:prstGeom prst="rect">
          <a:avLst/>
        </a:prstGeom>
      </xdr:spPr>
    </xdr:pic>
    <xdr:clientData/>
  </xdr:twoCellAnchor>
  <xdr:twoCellAnchor editAs="oneCell">
    <xdr:from>
      <xdr:col>2</xdr:col>
      <xdr:colOff>312560</xdr:colOff>
      <xdr:row>183</xdr:row>
      <xdr:rowOff>19050</xdr:rowOff>
    </xdr:from>
    <xdr:to>
      <xdr:col>11</xdr:col>
      <xdr:colOff>162478</xdr:colOff>
      <xdr:row>198</xdr:row>
      <xdr:rowOff>139700</xdr:rowOff>
    </xdr:to>
    <xdr:pic>
      <xdr:nvPicPr>
        <xdr:cNvPr id="15" name="Picture 14">
          <a:extLst>
            <a:ext uri="{FF2B5EF4-FFF2-40B4-BE49-F238E27FC236}">
              <a16:creationId xmlns:a16="http://schemas.microsoft.com/office/drawing/2014/main" id="{20D6046A-AAD3-4947-B436-5986404CF422}"/>
            </a:ext>
          </a:extLst>
        </xdr:cNvPr>
        <xdr:cNvPicPr>
          <a:picLocks noChangeAspect="1"/>
        </xdr:cNvPicPr>
      </xdr:nvPicPr>
      <xdr:blipFill>
        <a:blip xmlns:r="http://schemas.openxmlformats.org/officeDocument/2006/relationships" r:embed="rId13"/>
        <a:stretch>
          <a:fillRect/>
        </a:stretch>
      </xdr:blipFill>
      <xdr:spPr>
        <a:xfrm>
          <a:off x="1531760" y="33718500"/>
          <a:ext cx="5336318" cy="28829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xdr:colOff>
      <xdr:row>0</xdr:row>
      <xdr:rowOff>1</xdr:rowOff>
    </xdr:from>
    <xdr:to>
      <xdr:col>8</xdr:col>
      <xdr:colOff>306474</xdr:colOff>
      <xdr:row>15</xdr:row>
      <xdr:rowOff>152645</xdr:rowOff>
    </xdr:to>
    <xdr:pic>
      <xdr:nvPicPr>
        <xdr:cNvPr id="2" name="Picture 1">
          <a:extLst>
            <a:ext uri="{FF2B5EF4-FFF2-40B4-BE49-F238E27FC236}">
              <a16:creationId xmlns:a16="http://schemas.microsoft.com/office/drawing/2014/main" id="{2F8D35E7-E2CE-4A6D-9BAB-0FCA505A236A}"/>
            </a:ext>
          </a:extLst>
        </xdr:cNvPr>
        <xdr:cNvPicPr>
          <a:picLocks noChangeAspect="1"/>
        </xdr:cNvPicPr>
      </xdr:nvPicPr>
      <xdr:blipFill>
        <a:blip xmlns:r="http://schemas.openxmlformats.org/officeDocument/2006/relationships" r:embed="rId1"/>
        <a:stretch>
          <a:fillRect/>
        </a:stretch>
      </xdr:blipFill>
      <xdr:spPr>
        <a:xfrm>
          <a:off x="1" y="1"/>
          <a:ext cx="5191088" cy="290024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14</xdr:col>
      <xdr:colOff>504824</xdr:colOff>
      <xdr:row>0</xdr:row>
      <xdr:rowOff>0</xdr:rowOff>
    </xdr:from>
    <xdr:to>
      <xdr:col>22</xdr:col>
      <xdr:colOff>209549</xdr:colOff>
      <xdr:row>19</xdr:row>
      <xdr:rowOff>12700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14654A0F-C8DB-4CB8-A49B-1F7BB1DD585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582274" y="0"/>
              <a:ext cx="4486275" cy="35623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22</xdr:col>
      <xdr:colOff>358775</xdr:colOff>
      <xdr:row>0</xdr:row>
      <xdr:rowOff>0</xdr:rowOff>
    </xdr:from>
    <xdr:to>
      <xdr:col>31</xdr:col>
      <xdr:colOff>342900</xdr:colOff>
      <xdr:row>19</xdr:row>
      <xdr:rowOff>25399</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1423DCBE-D4AA-4D5C-A85A-940AD81A591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5217775" y="0"/>
              <a:ext cx="5470525" cy="357504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5</xdr:col>
      <xdr:colOff>521607</xdr:colOff>
      <xdr:row>47</xdr:row>
      <xdr:rowOff>39213</xdr:rowOff>
    </xdr:from>
    <xdr:to>
      <xdr:col>17</xdr:col>
      <xdr:colOff>495120</xdr:colOff>
      <xdr:row>78</xdr:row>
      <xdr:rowOff>164286</xdr:rowOff>
    </xdr:to>
    <xdr:pic>
      <xdr:nvPicPr>
        <xdr:cNvPr id="3" name="Picture 2">
          <a:extLst>
            <a:ext uri="{FF2B5EF4-FFF2-40B4-BE49-F238E27FC236}">
              <a16:creationId xmlns:a16="http://schemas.microsoft.com/office/drawing/2014/main" id="{C881A084-B6F5-4AA3-99FF-34294F3F512A}"/>
            </a:ext>
          </a:extLst>
        </xdr:cNvPr>
        <xdr:cNvPicPr>
          <a:picLocks noChangeAspect="1"/>
        </xdr:cNvPicPr>
      </xdr:nvPicPr>
      <xdr:blipFill>
        <a:blip xmlns:r="http://schemas.openxmlformats.org/officeDocument/2006/relationships" r:embed="rId3"/>
        <a:stretch>
          <a:fillRect/>
        </a:stretch>
      </xdr:blipFill>
      <xdr:spPr>
        <a:xfrm>
          <a:off x="3583214" y="8619273"/>
          <a:ext cx="8750120" cy="5749358"/>
        </a:xfrm>
        <a:prstGeom prst="rect">
          <a:avLst/>
        </a:prstGeom>
      </xdr:spPr>
    </xdr:pic>
    <xdr:clientData/>
  </xdr:twoCellAnchor>
  <xdr:twoCellAnchor>
    <xdr:from>
      <xdr:col>22</xdr:col>
      <xdr:colOff>382511</xdr:colOff>
      <xdr:row>24</xdr:row>
      <xdr:rowOff>64709</xdr:rowOff>
    </xdr:from>
    <xdr:to>
      <xdr:col>31</xdr:col>
      <xdr:colOff>566963</xdr:colOff>
      <xdr:row>41</xdr:row>
      <xdr:rowOff>105832</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C5A9C3C1-22CA-46B9-BB4C-270B70ACEA9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5241511" y="4535109"/>
              <a:ext cx="5670852" cy="317167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hhabra, Aniket" refreshedDate="44141.348833217591" createdVersion="6" refreshedVersion="6" minRefreshableVersion="3" recordCount="78" xr:uid="{1E192D08-FE2E-418B-9357-B07EA0DFF67C}">
  <cacheSource type="worksheet">
    <worksheetSource ref="A1:D79" sheet="Two_way_ANOVA"/>
  </cacheSource>
  <cacheFields count="4">
    <cacheField name="gender" numFmtId="0">
      <sharedItems count="2">
        <s v="M"/>
        <s v="F"/>
      </sharedItems>
    </cacheField>
    <cacheField name="diet" numFmtId="0">
      <sharedItems count="3">
        <s v="B"/>
        <s v="A"/>
        <s v="C"/>
      </sharedItems>
    </cacheField>
    <cacheField name="preweight" numFmtId="0">
      <sharedItems containsSemiMixedTypes="0" containsString="0" containsNumber="1" containsInteger="1" minValue="58" maxValue="103"/>
    </cacheField>
    <cacheField name="weight6weeks" numFmtId="0">
      <sharedItems containsSemiMixedTypes="0" containsString="0" containsNumber="1" minValue="53" maxValue="103" count="69">
        <n v="60"/>
        <n v="103"/>
        <n v="54.2"/>
        <n v="54"/>
        <n v="63.3"/>
        <n v="61.1"/>
        <n v="62.2"/>
        <n v="64"/>
        <n v="65"/>
        <n v="60.5"/>
        <n v="68.099999999999994"/>
        <n v="66.900000000000006"/>
        <n v="70.5"/>
        <n v="69"/>
        <n v="68.400000000000006"/>
        <n v="81.099999999999994"/>
        <n v="60.1"/>
        <n v="56"/>
        <n v="57.3"/>
        <n v="56.7"/>
        <n v="55"/>
        <n v="62.4"/>
        <n v="60.3"/>
        <n v="59.4"/>
        <n v="62"/>
        <n v="63.8"/>
        <n v="72.7"/>
        <n v="77.5"/>
        <n v="53"/>
        <n v="56.4"/>
        <n v="60.6"/>
        <n v="58.2"/>
        <n v="61.6"/>
        <n v="60.2"/>
        <n v="61.8"/>
        <n v="63"/>
        <n v="62.7"/>
        <n v="71.099999999999994"/>
        <n v="64.400000000000006"/>
        <n v="68.900000000000006"/>
        <n v="68.7"/>
        <n v="71"/>
        <n v="71.599999999999994"/>
        <n v="70.900000000000006"/>
        <n v="69.5"/>
        <n v="73.900000000000006"/>
        <n v="77.599999999999994"/>
        <n v="79.099999999999994"/>
        <n v="81.5"/>
        <n v="81.900000000000006"/>
        <n v="84.5"/>
        <n v="66.8"/>
        <n v="72.599999999999994"/>
        <n v="69.2"/>
        <n v="72.5"/>
        <n v="76.3"/>
        <n v="73.599999999999994"/>
        <n v="72.900000000000006"/>
        <n v="81.400000000000006"/>
        <n v="75.7"/>
        <n v="68.5"/>
        <n v="72.099999999999994"/>
        <n v="75.2"/>
        <n v="69.400000000000006"/>
        <n v="74.5"/>
        <n v="80.2"/>
        <n v="79.900000000000006"/>
        <n v="79.7"/>
        <n v="77.8"/>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8">
  <r>
    <x v="0"/>
    <x v="0"/>
    <n v="60"/>
    <x v="0"/>
  </r>
  <r>
    <x v="0"/>
    <x v="0"/>
    <n v="103"/>
    <x v="1"/>
  </r>
  <r>
    <x v="1"/>
    <x v="1"/>
    <n v="58"/>
    <x v="2"/>
  </r>
  <r>
    <x v="1"/>
    <x v="1"/>
    <n v="60"/>
    <x v="3"/>
  </r>
  <r>
    <x v="1"/>
    <x v="1"/>
    <n v="64"/>
    <x v="4"/>
  </r>
  <r>
    <x v="1"/>
    <x v="1"/>
    <n v="64"/>
    <x v="5"/>
  </r>
  <r>
    <x v="1"/>
    <x v="1"/>
    <n v="65"/>
    <x v="6"/>
  </r>
  <r>
    <x v="1"/>
    <x v="1"/>
    <n v="66"/>
    <x v="7"/>
  </r>
  <r>
    <x v="1"/>
    <x v="1"/>
    <n v="67"/>
    <x v="8"/>
  </r>
  <r>
    <x v="1"/>
    <x v="1"/>
    <n v="69"/>
    <x v="9"/>
  </r>
  <r>
    <x v="1"/>
    <x v="1"/>
    <n v="70"/>
    <x v="10"/>
  </r>
  <r>
    <x v="1"/>
    <x v="1"/>
    <n v="70"/>
    <x v="11"/>
  </r>
  <r>
    <x v="1"/>
    <x v="1"/>
    <n v="72"/>
    <x v="12"/>
  </r>
  <r>
    <x v="1"/>
    <x v="1"/>
    <n v="72"/>
    <x v="13"/>
  </r>
  <r>
    <x v="1"/>
    <x v="1"/>
    <n v="72"/>
    <x v="14"/>
  </r>
  <r>
    <x v="1"/>
    <x v="1"/>
    <n v="82"/>
    <x v="15"/>
  </r>
  <r>
    <x v="1"/>
    <x v="0"/>
    <n v="58"/>
    <x v="16"/>
  </r>
  <r>
    <x v="1"/>
    <x v="0"/>
    <n v="58"/>
    <x v="17"/>
  </r>
  <r>
    <x v="1"/>
    <x v="0"/>
    <n v="59"/>
    <x v="18"/>
  </r>
  <r>
    <x v="1"/>
    <x v="0"/>
    <n v="61"/>
    <x v="19"/>
  </r>
  <r>
    <x v="1"/>
    <x v="0"/>
    <n v="62"/>
    <x v="20"/>
  </r>
  <r>
    <x v="1"/>
    <x v="0"/>
    <n v="63"/>
    <x v="21"/>
  </r>
  <r>
    <x v="1"/>
    <x v="0"/>
    <n v="63"/>
    <x v="22"/>
  </r>
  <r>
    <x v="1"/>
    <x v="0"/>
    <n v="63"/>
    <x v="23"/>
  </r>
  <r>
    <x v="1"/>
    <x v="0"/>
    <n v="65"/>
    <x v="24"/>
  </r>
  <r>
    <x v="1"/>
    <x v="0"/>
    <n v="66"/>
    <x v="7"/>
  </r>
  <r>
    <x v="1"/>
    <x v="0"/>
    <n v="68"/>
    <x v="25"/>
  </r>
  <r>
    <x v="1"/>
    <x v="0"/>
    <n v="68"/>
    <x v="4"/>
  </r>
  <r>
    <x v="1"/>
    <x v="0"/>
    <n v="76"/>
    <x v="26"/>
  </r>
  <r>
    <x v="1"/>
    <x v="0"/>
    <n v="77"/>
    <x v="27"/>
  </r>
  <r>
    <x v="1"/>
    <x v="2"/>
    <n v="60"/>
    <x v="28"/>
  </r>
  <r>
    <x v="1"/>
    <x v="2"/>
    <n v="62"/>
    <x v="29"/>
  </r>
  <r>
    <x v="1"/>
    <x v="2"/>
    <n v="64"/>
    <x v="30"/>
  </r>
  <r>
    <x v="1"/>
    <x v="2"/>
    <n v="65"/>
    <x v="31"/>
  </r>
  <r>
    <x v="1"/>
    <x v="2"/>
    <n v="66"/>
    <x v="31"/>
  </r>
  <r>
    <x v="1"/>
    <x v="2"/>
    <n v="67"/>
    <x v="32"/>
  </r>
  <r>
    <x v="1"/>
    <x v="2"/>
    <n v="67"/>
    <x v="33"/>
  </r>
  <r>
    <x v="1"/>
    <x v="2"/>
    <n v="69"/>
    <x v="34"/>
  </r>
  <r>
    <x v="1"/>
    <x v="2"/>
    <n v="70"/>
    <x v="35"/>
  </r>
  <r>
    <x v="1"/>
    <x v="2"/>
    <n v="70"/>
    <x v="36"/>
  </r>
  <r>
    <x v="1"/>
    <x v="2"/>
    <n v="72"/>
    <x v="37"/>
  </r>
  <r>
    <x v="1"/>
    <x v="2"/>
    <n v="72"/>
    <x v="38"/>
  </r>
  <r>
    <x v="1"/>
    <x v="2"/>
    <n v="73"/>
    <x v="39"/>
  </r>
  <r>
    <x v="1"/>
    <x v="2"/>
    <n v="75"/>
    <x v="40"/>
  </r>
  <r>
    <x v="1"/>
    <x v="2"/>
    <n v="76"/>
    <x v="41"/>
  </r>
  <r>
    <x v="0"/>
    <x v="1"/>
    <n v="71"/>
    <x v="42"/>
  </r>
  <r>
    <x v="0"/>
    <x v="1"/>
    <n v="72"/>
    <x v="43"/>
  </r>
  <r>
    <x v="0"/>
    <x v="1"/>
    <n v="74"/>
    <x v="44"/>
  </r>
  <r>
    <x v="0"/>
    <x v="1"/>
    <n v="78"/>
    <x v="45"/>
  </r>
  <r>
    <x v="0"/>
    <x v="1"/>
    <n v="80"/>
    <x v="41"/>
  </r>
  <r>
    <x v="0"/>
    <x v="1"/>
    <n v="80"/>
    <x v="46"/>
  </r>
  <r>
    <x v="0"/>
    <x v="1"/>
    <n v="83"/>
    <x v="47"/>
  </r>
  <r>
    <x v="0"/>
    <x v="1"/>
    <n v="85"/>
    <x v="48"/>
  </r>
  <r>
    <x v="0"/>
    <x v="1"/>
    <n v="87"/>
    <x v="49"/>
  </r>
  <r>
    <x v="0"/>
    <x v="1"/>
    <n v="88"/>
    <x v="50"/>
  </r>
  <r>
    <x v="0"/>
    <x v="0"/>
    <n v="71"/>
    <x v="51"/>
  </r>
  <r>
    <x v="0"/>
    <x v="0"/>
    <n v="75"/>
    <x v="52"/>
  </r>
  <r>
    <x v="0"/>
    <x v="0"/>
    <n v="75"/>
    <x v="53"/>
  </r>
  <r>
    <x v="0"/>
    <x v="0"/>
    <n v="76"/>
    <x v="54"/>
  </r>
  <r>
    <x v="0"/>
    <x v="0"/>
    <n v="78"/>
    <x v="26"/>
  </r>
  <r>
    <x v="0"/>
    <x v="0"/>
    <n v="78"/>
    <x v="55"/>
  </r>
  <r>
    <x v="0"/>
    <x v="0"/>
    <n v="79"/>
    <x v="56"/>
  </r>
  <r>
    <x v="0"/>
    <x v="0"/>
    <n v="79"/>
    <x v="57"/>
  </r>
  <r>
    <x v="0"/>
    <x v="0"/>
    <n v="79"/>
    <x v="37"/>
  </r>
  <r>
    <x v="0"/>
    <x v="0"/>
    <n v="80"/>
    <x v="58"/>
  </r>
  <r>
    <x v="0"/>
    <x v="0"/>
    <n v="80"/>
    <x v="59"/>
  </r>
  <r>
    <x v="0"/>
    <x v="2"/>
    <n v="71"/>
    <x v="60"/>
  </r>
  <r>
    <x v="0"/>
    <x v="2"/>
    <n v="73"/>
    <x v="61"/>
  </r>
  <r>
    <x v="0"/>
    <x v="2"/>
    <n v="76"/>
    <x v="54"/>
  </r>
  <r>
    <x v="0"/>
    <x v="2"/>
    <n v="78"/>
    <x v="27"/>
  </r>
  <r>
    <x v="0"/>
    <x v="2"/>
    <n v="78"/>
    <x v="62"/>
  </r>
  <r>
    <x v="0"/>
    <x v="2"/>
    <n v="78"/>
    <x v="63"/>
  </r>
  <r>
    <x v="0"/>
    <x v="2"/>
    <n v="79"/>
    <x v="64"/>
  </r>
  <r>
    <x v="0"/>
    <x v="2"/>
    <n v="83"/>
    <x v="65"/>
  </r>
  <r>
    <x v="0"/>
    <x v="2"/>
    <n v="84"/>
    <x v="66"/>
  </r>
  <r>
    <x v="0"/>
    <x v="2"/>
    <n v="85"/>
    <x v="67"/>
  </r>
  <r>
    <x v="0"/>
    <x v="2"/>
    <n v="87"/>
    <x v="68"/>
  </r>
  <r>
    <x v="0"/>
    <x v="2"/>
    <n v="88"/>
    <x v="4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FCFD4AA-486E-4AE9-9362-CCEF59EA07F7}" name="PivotTable1" cacheId="4"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L2:N80" firstHeaderRow="1" firstDataRow="1" firstDataCol="3"/>
  <pivotFields count="4">
    <pivotField axis="axisRow" compact="0" outline="0" showAll="0" defaultSubtotal="0">
      <items count="2">
        <item x="1"/>
        <item x="0"/>
      </items>
      <extLst>
        <ext xmlns:x14="http://schemas.microsoft.com/office/spreadsheetml/2009/9/main" uri="{2946ED86-A175-432a-8AC1-64E0C546D7DE}">
          <x14:pivotField fillDownLabels="1"/>
        </ext>
      </extLst>
    </pivotField>
    <pivotField axis="axisRow" compact="0" outline="0" showAll="0" defaultSubtotal="0">
      <items count="3">
        <item x="1"/>
        <item x="0"/>
        <item x="2"/>
      </items>
      <extLst>
        <ext xmlns:x14="http://schemas.microsoft.com/office/spreadsheetml/2009/9/main" uri="{2946ED86-A175-432a-8AC1-64E0C546D7DE}">
          <x14:pivotField fillDownLabels="1"/>
        </ext>
      </extLst>
    </pivotField>
    <pivotField compact="0" outline="0" showAll="0">
      <extLst>
        <ext xmlns:x14="http://schemas.microsoft.com/office/spreadsheetml/2009/9/main" uri="{2946ED86-A175-432a-8AC1-64E0C546D7DE}">
          <x14:pivotField fillDownLabels="1"/>
        </ext>
      </extLst>
    </pivotField>
    <pivotField axis="axisRow" compact="0" outline="0" showAll="0">
      <items count="70">
        <item x="28"/>
        <item x="3"/>
        <item x="2"/>
        <item x="20"/>
        <item x="17"/>
        <item x="29"/>
        <item x="19"/>
        <item x="18"/>
        <item x="31"/>
        <item x="23"/>
        <item x="0"/>
        <item x="16"/>
        <item x="33"/>
        <item x="22"/>
        <item x="9"/>
        <item x="30"/>
        <item x="5"/>
        <item x="32"/>
        <item x="34"/>
        <item x="24"/>
        <item x="6"/>
        <item x="21"/>
        <item x="36"/>
        <item x="35"/>
        <item x="4"/>
        <item x="25"/>
        <item x="7"/>
        <item x="38"/>
        <item x="8"/>
        <item x="51"/>
        <item x="11"/>
        <item x="10"/>
        <item x="14"/>
        <item x="60"/>
        <item x="40"/>
        <item x="39"/>
        <item x="13"/>
        <item x="53"/>
        <item x="63"/>
        <item x="44"/>
        <item x="12"/>
        <item x="43"/>
        <item x="41"/>
        <item x="37"/>
        <item x="42"/>
        <item x="61"/>
        <item x="54"/>
        <item x="52"/>
        <item x="26"/>
        <item x="57"/>
        <item x="56"/>
        <item x="45"/>
        <item x="64"/>
        <item x="62"/>
        <item x="59"/>
        <item x="55"/>
        <item x="27"/>
        <item x="46"/>
        <item x="68"/>
        <item x="47"/>
        <item x="67"/>
        <item x="66"/>
        <item x="65"/>
        <item x="15"/>
        <item x="58"/>
        <item x="48"/>
        <item x="49"/>
        <item x="50"/>
        <item x="1"/>
        <item t="default"/>
      </items>
      <extLst>
        <ext xmlns:x14="http://schemas.microsoft.com/office/spreadsheetml/2009/9/main" uri="{2946ED86-A175-432a-8AC1-64E0C546D7DE}">
          <x14:pivotField fillDownLabels="1"/>
        </ext>
      </extLst>
    </pivotField>
  </pivotFields>
  <rowFields count="3">
    <field x="0"/>
    <field x="1"/>
    <field x="3"/>
  </rowFields>
  <rowItems count="78">
    <i>
      <x/>
      <x/>
      <x v="1"/>
    </i>
    <i r="2">
      <x v="2"/>
    </i>
    <i r="2">
      <x v="14"/>
    </i>
    <i r="2">
      <x v="16"/>
    </i>
    <i r="2">
      <x v="20"/>
    </i>
    <i r="2">
      <x v="24"/>
    </i>
    <i r="2">
      <x v="26"/>
    </i>
    <i r="2">
      <x v="28"/>
    </i>
    <i r="2">
      <x v="30"/>
    </i>
    <i r="2">
      <x v="31"/>
    </i>
    <i r="2">
      <x v="32"/>
    </i>
    <i r="2">
      <x v="36"/>
    </i>
    <i r="2">
      <x v="40"/>
    </i>
    <i r="2">
      <x v="63"/>
    </i>
    <i r="1">
      <x v="1"/>
      <x v="3"/>
    </i>
    <i r="2">
      <x v="4"/>
    </i>
    <i r="2">
      <x v="6"/>
    </i>
    <i r="2">
      <x v="7"/>
    </i>
    <i r="2">
      <x v="9"/>
    </i>
    <i r="2">
      <x v="11"/>
    </i>
    <i r="2">
      <x v="13"/>
    </i>
    <i r="2">
      <x v="19"/>
    </i>
    <i r="2">
      <x v="21"/>
    </i>
    <i r="2">
      <x v="24"/>
    </i>
    <i r="2">
      <x v="25"/>
    </i>
    <i r="2">
      <x v="26"/>
    </i>
    <i r="2">
      <x v="48"/>
    </i>
    <i r="2">
      <x v="56"/>
    </i>
    <i r="1">
      <x v="2"/>
      <x/>
    </i>
    <i r="2">
      <x v="5"/>
    </i>
    <i r="2">
      <x v="8"/>
    </i>
    <i r="2">
      <x v="12"/>
    </i>
    <i r="2">
      <x v="15"/>
    </i>
    <i r="2">
      <x v="17"/>
    </i>
    <i r="2">
      <x v="18"/>
    </i>
    <i r="2">
      <x v="22"/>
    </i>
    <i r="2">
      <x v="23"/>
    </i>
    <i r="2">
      <x v="27"/>
    </i>
    <i r="2">
      <x v="34"/>
    </i>
    <i r="2">
      <x v="35"/>
    </i>
    <i r="2">
      <x v="42"/>
    </i>
    <i r="2">
      <x v="43"/>
    </i>
    <i>
      <x v="1"/>
      <x/>
      <x v="39"/>
    </i>
    <i r="2">
      <x v="41"/>
    </i>
    <i r="2">
      <x v="42"/>
    </i>
    <i r="2">
      <x v="44"/>
    </i>
    <i r="2">
      <x v="51"/>
    </i>
    <i r="2">
      <x v="57"/>
    </i>
    <i r="2">
      <x v="59"/>
    </i>
    <i r="2">
      <x v="65"/>
    </i>
    <i r="2">
      <x v="66"/>
    </i>
    <i r="2">
      <x v="67"/>
    </i>
    <i r="1">
      <x v="1"/>
      <x v="10"/>
    </i>
    <i r="2">
      <x v="29"/>
    </i>
    <i r="2">
      <x v="37"/>
    </i>
    <i r="2">
      <x v="43"/>
    </i>
    <i r="2">
      <x v="46"/>
    </i>
    <i r="2">
      <x v="47"/>
    </i>
    <i r="2">
      <x v="48"/>
    </i>
    <i r="2">
      <x v="49"/>
    </i>
    <i r="2">
      <x v="50"/>
    </i>
    <i r="2">
      <x v="54"/>
    </i>
    <i r="2">
      <x v="55"/>
    </i>
    <i r="2">
      <x v="64"/>
    </i>
    <i r="2">
      <x v="68"/>
    </i>
    <i r="1">
      <x v="2"/>
      <x v="33"/>
    </i>
    <i r="2">
      <x v="38"/>
    </i>
    <i r="2">
      <x v="45"/>
    </i>
    <i r="2">
      <x v="46"/>
    </i>
    <i r="2">
      <x v="52"/>
    </i>
    <i r="2">
      <x v="53"/>
    </i>
    <i r="2">
      <x v="56"/>
    </i>
    <i r="2">
      <x v="58"/>
    </i>
    <i r="2">
      <x v="60"/>
    </i>
    <i r="2">
      <x v="61"/>
    </i>
    <i r="2">
      <x v="62"/>
    </i>
    <i r="2">
      <x v="66"/>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239343-98D3-4C07-83E3-BA7D6C5CDE6D}">
  <dimension ref="K2:K7"/>
  <sheetViews>
    <sheetView workbookViewId="0">
      <selection activeCell="K2" sqref="K2"/>
    </sheetView>
  </sheetViews>
  <sheetFormatPr defaultRowHeight="14.5" x14ac:dyDescent="0.35"/>
  <sheetData>
    <row r="2" spans="11:11" x14ac:dyDescent="0.35">
      <c r="K2" s="10" t="s">
        <v>44</v>
      </c>
    </row>
    <row r="3" spans="11:11" x14ac:dyDescent="0.35">
      <c r="K3" s="10" t="s">
        <v>45</v>
      </c>
    </row>
    <row r="4" spans="11:11" x14ac:dyDescent="0.35">
      <c r="K4" s="9" t="s">
        <v>46</v>
      </c>
    </row>
    <row r="5" spans="11:11" x14ac:dyDescent="0.35">
      <c r="K5" t="s">
        <v>47</v>
      </c>
    </row>
    <row r="6" spans="11:11" x14ac:dyDescent="0.35">
      <c r="K6" t="s">
        <v>48</v>
      </c>
    </row>
    <row r="7" spans="11:11" x14ac:dyDescent="0.35">
      <c r="K7" t="s">
        <v>49</v>
      </c>
    </row>
  </sheetData>
  <pageMargins left="0.7" right="0.7" top="0.75" bottom="0.75" header="0.3" footer="0.3"/>
  <pageSetup orientation="portrait" horizontalDpi="90" verticalDpi="9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0B09BF-BE22-4086-A5C3-B7063EAB485B}">
  <dimension ref="M63:M94"/>
  <sheetViews>
    <sheetView workbookViewId="0">
      <selection activeCell="K191" sqref="K191"/>
    </sheetView>
  </sheetViews>
  <sheetFormatPr defaultRowHeight="14.5" x14ac:dyDescent="0.35"/>
  <sheetData>
    <row r="63" spans="13:13" x14ac:dyDescent="0.35">
      <c r="M63" s="1" t="s">
        <v>0</v>
      </c>
    </row>
    <row r="83" spans="13:13" x14ac:dyDescent="0.35">
      <c r="M83" t="s">
        <v>1</v>
      </c>
    </row>
    <row r="84" spans="13:13" x14ac:dyDescent="0.35">
      <c r="M84" t="s">
        <v>2</v>
      </c>
    </row>
    <row r="94" spans="13:13" x14ac:dyDescent="0.35">
      <c r="M94" t="s">
        <v>3</v>
      </c>
    </row>
  </sheetData>
  <pageMargins left="0.7" right="0.7" top="0.75" bottom="0.75" header="0.3" footer="0.3"/>
  <pageSetup orientation="portrait" horizontalDpi="90" verticalDpi="9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639F0-1E5A-4F63-86F5-64768E87CE91}">
  <dimension ref="A1"/>
  <sheetViews>
    <sheetView topLeftCell="A4" zoomScale="104" zoomScaleNormal="104" workbookViewId="0">
      <selection activeCell="C21" sqref="C21"/>
    </sheetView>
  </sheetViews>
  <sheetFormatPr defaultRowHeight="14.5" x14ac:dyDescent="0.3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6C4286-0CD3-45C2-86AE-F42842850955}">
  <dimension ref="A1:G16"/>
  <sheetViews>
    <sheetView topLeftCell="A5" workbookViewId="0"/>
  </sheetViews>
  <sheetFormatPr defaultRowHeight="14.5" x14ac:dyDescent="0.35"/>
  <cols>
    <col min="1" max="1" width="17.7265625" bestFit="1" customWidth="1"/>
    <col min="2" max="2" width="9.81640625" bestFit="1" customWidth="1"/>
    <col min="3" max="3" width="7.81640625" bestFit="1" customWidth="1"/>
    <col min="4" max="7" width="11.81640625" bestFit="1" customWidth="1"/>
  </cols>
  <sheetData>
    <row r="1" spans="1:7" x14ac:dyDescent="0.35">
      <c r="A1" t="s">
        <v>19</v>
      </c>
    </row>
    <row r="3" spans="1:7" ht="15" thickBot="1" x14ac:dyDescent="0.4">
      <c r="A3" t="s">
        <v>20</v>
      </c>
    </row>
    <row r="4" spans="1:7" x14ac:dyDescent="0.35">
      <c r="A4" s="4" t="s">
        <v>21</v>
      </c>
      <c r="B4" s="4" t="s">
        <v>22</v>
      </c>
      <c r="C4" s="4" t="s">
        <v>23</v>
      </c>
      <c r="D4" s="4" t="s">
        <v>24</v>
      </c>
      <c r="E4" s="4" t="s">
        <v>25</v>
      </c>
    </row>
    <row r="5" spans="1:7" x14ac:dyDescent="0.35">
      <c r="A5" s="2" t="s">
        <v>10</v>
      </c>
      <c r="B5" s="2">
        <v>10</v>
      </c>
      <c r="C5" s="2">
        <v>2066.1400000000003</v>
      </c>
      <c r="D5" s="2">
        <v>206.61400000000003</v>
      </c>
      <c r="E5" s="2">
        <v>5.2464266666666823</v>
      </c>
    </row>
    <row r="6" spans="1:7" x14ac:dyDescent="0.35">
      <c r="A6" s="2" t="s">
        <v>11</v>
      </c>
      <c r="B6" s="2">
        <v>10</v>
      </c>
      <c r="C6" s="2">
        <v>2185.16</v>
      </c>
      <c r="D6" s="2">
        <v>218.51599999999999</v>
      </c>
      <c r="E6" s="2">
        <v>30.667182222222259</v>
      </c>
    </row>
    <row r="7" spans="1:7" x14ac:dyDescent="0.35">
      <c r="A7" s="2" t="s">
        <v>12</v>
      </c>
      <c r="B7" s="2">
        <v>10</v>
      </c>
      <c r="C7" s="2">
        <v>2265.88</v>
      </c>
      <c r="D7" s="2">
        <v>226.58800000000002</v>
      </c>
      <c r="E7" s="2">
        <v>23.182128888888915</v>
      </c>
    </row>
    <row r="8" spans="1:7" ht="15" thickBot="1" x14ac:dyDescent="0.4">
      <c r="A8" s="3" t="s">
        <v>13</v>
      </c>
      <c r="B8" s="3">
        <v>10</v>
      </c>
      <c r="C8" s="3">
        <v>2286.2200000000003</v>
      </c>
      <c r="D8" s="3">
        <v>228.62200000000001</v>
      </c>
      <c r="E8" s="3">
        <v>16.106973333333318</v>
      </c>
    </row>
    <row r="11" spans="1:7" ht="15" thickBot="1" x14ac:dyDescent="0.4">
      <c r="A11" t="s">
        <v>26</v>
      </c>
    </row>
    <row r="12" spans="1:7" x14ac:dyDescent="0.35">
      <c r="A12" s="4" t="s">
        <v>27</v>
      </c>
      <c r="B12" s="4" t="s">
        <v>28</v>
      </c>
      <c r="C12" s="4" t="s">
        <v>29</v>
      </c>
      <c r="D12" s="4" t="s">
        <v>30</v>
      </c>
      <c r="E12" s="4" t="s">
        <v>31</v>
      </c>
      <c r="F12" s="4" t="s">
        <v>32</v>
      </c>
      <c r="G12" s="4" t="s">
        <v>33</v>
      </c>
    </row>
    <row r="13" spans="1:7" x14ac:dyDescent="0.35">
      <c r="A13" s="2" t="s">
        <v>34</v>
      </c>
      <c r="B13" s="2">
        <v>2990.9897999999985</v>
      </c>
      <c r="C13" s="2">
        <v>3</v>
      </c>
      <c r="D13" s="2">
        <v>996.99659999999949</v>
      </c>
      <c r="E13" s="2">
        <v>53.029822210901301</v>
      </c>
      <c r="F13" s="2">
        <v>2.7319908034125891E-13</v>
      </c>
      <c r="G13" s="2">
        <v>2.8662655509401795</v>
      </c>
    </row>
    <row r="14" spans="1:7" x14ac:dyDescent="0.35">
      <c r="A14" s="2" t="s">
        <v>35</v>
      </c>
      <c r="B14" s="2">
        <v>676.82440000000065</v>
      </c>
      <c r="C14" s="2">
        <v>36</v>
      </c>
      <c r="D14" s="2">
        <v>18.800677777777796</v>
      </c>
      <c r="E14" s="2"/>
      <c r="F14" s="2"/>
      <c r="G14" s="2"/>
    </row>
    <row r="15" spans="1:7" x14ac:dyDescent="0.35">
      <c r="A15" s="2"/>
      <c r="B15" s="2"/>
      <c r="C15" s="2"/>
      <c r="D15" s="2"/>
      <c r="E15" s="2"/>
      <c r="F15" s="2"/>
      <c r="G15" s="2"/>
    </row>
    <row r="16" spans="1:7" ht="15" thickBot="1" x14ac:dyDescent="0.4">
      <c r="A16" s="3" t="s">
        <v>36</v>
      </c>
      <c r="B16" s="3">
        <v>3667.8141999999993</v>
      </c>
      <c r="C16" s="3">
        <v>39</v>
      </c>
      <c r="D16" s="3"/>
      <c r="E16" s="3"/>
      <c r="F16" s="3"/>
      <c r="G16" s="3"/>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A396DE-53B3-4CFF-9DDD-66FF1FE3C002}">
  <dimension ref="A1:G18"/>
  <sheetViews>
    <sheetView topLeftCell="A4" workbookViewId="0">
      <selection sqref="A1:C1"/>
    </sheetView>
  </sheetViews>
  <sheetFormatPr defaultRowHeight="14.5" x14ac:dyDescent="0.35"/>
  <cols>
    <col min="1" max="1" width="8.6328125" bestFit="1" customWidth="1"/>
    <col min="2" max="2" width="11.26953125" bestFit="1" customWidth="1"/>
    <col min="3" max="3" width="11.6328125" bestFit="1" customWidth="1"/>
  </cols>
  <sheetData>
    <row r="1" spans="1:7" x14ac:dyDescent="0.35">
      <c r="A1" t="s">
        <v>82</v>
      </c>
      <c r="B1" t="s">
        <v>83</v>
      </c>
      <c r="C1" t="s">
        <v>84</v>
      </c>
      <c r="F1" t="s">
        <v>82</v>
      </c>
      <c r="G1">
        <v>8</v>
      </c>
    </row>
    <row r="2" spans="1:7" x14ac:dyDescent="0.35">
      <c r="A2">
        <v>8</v>
      </c>
      <c r="B2">
        <v>8</v>
      </c>
      <c r="C2">
        <v>5</v>
      </c>
      <c r="F2" t="s">
        <v>82</v>
      </c>
      <c r="G2">
        <v>7</v>
      </c>
    </row>
    <row r="3" spans="1:7" x14ac:dyDescent="0.35">
      <c r="A3">
        <v>7</v>
      </c>
      <c r="B3">
        <v>7</v>
      </c>
      <c r="C3">
        <v>6</v>
      </c>
      <c r="F3" t="s">
        <v>82</v>
      </c>
      <c r="G3">
        <v>6</v>
      </c>
    </row>
    <row r="4" spans="1:7" x14ac:dyDescent="0.35">
      <c r="A4">
        <v>6</v>
      </c>
      <c r="B4">
        <v>6</v>
      </c>
      <c r="C4">
        <v>7</v>
      </c>
      <c r="F4" t="s">
        <v>82</v>
      </c>
      <c r="G4">
        <v>7</v>
      </c>
    </row>
    <row r="5" spans="1:7" x14ac:dyDescent="0.35">
      <c r="A5">
        <v>7</v>
      </c>
      <c r="B5">
        <v>9</v>
      </c>
      <c r="C5">
        <v>6</v>
      </c>
      <c r="F5" t="s">
        <v>82</v>
      </c>
      <c r="G5">
        <v>9</v>
      </c>
    </row>
    <row r="6" spans="1:7" x14ac:dyDescent="0.35">
      <c r="A6">
        <v>9</v>
      </c>
      <c r="B6">
        <v>10</v>
      </c>
      <c r="C6">
        <v>7</v>
      </c>
      <c r="F6" t="s">
        <v>83</v>
      </c>
      <c r="G6">
        <v>8</v>
      </c>
    </row>
    <row r="7" spans="1:7" x14ac:dyDescent="0.35">
      <c r="B7">
        <v>9</v>
      </c>
      <c r="C7">
        <v>8</v>
      </c>
      <c r="G7">
        <v>7</v>
      </c>
    </row>
    <row r="8" spans="1:7" x14ac:dyDescent="0.35">
      <c r="C8">
        <v>10</v>
      </c>
      <c r="G8">
        <v>6</v>
      </c>
    </row>
    <row r="9" spans="1:7" x14ac:dyDescent="0.35">
      <c r="G9">
        <v>9</v>
      </c>
    </row>
    <row r="10" spans="1:7" x14ac:dyDescent="0.35">
      <c r="G10">
        <v>10</v>
      </c>
    </row>
    <row r="11" spans="1:7" x14ac:dyDescent="0.35">
      <c r="G11">
        <v>9</v>
      </c>
    </row>
    <row r="12" spans="1:7" x14ac:dyDescent="0.35">
      <c r="F12" t="s">
        <v>84</v>
      </c>
      <c r="G12">
        <v>5</v>
      </c>
    </row>
    <row r="13" spans="1:7" x14ac:dyDescent="0.35">
      <c r="G13">
        <v>6</v>
      </c>
    </row>
    <row r="14" spans="1:7" x14ac:dyDescent="0.35">
      <c r="G14">
        <v>7</v>
      </c>
    </row>
    <row r="15" spans="1:7" x14ac:dyDescent="0.35">
      <c r="G15">
        <v>6</v>
      </c>
    </row>
    <row r="16" spans="1:7" x14ac:dyDescent="0.35">
      <c r="G16">
        <v>7</v>
      </c>
    </row>
    <row r="17" spans="7:7" x14ac:dyDescent="0.35">
      <c r="G17">
        <v>8</v>
      </c>
    </row>
    <row r="18" spans="7:7" x14ac:dyDescent="0.35">
      <c r="G18">
        <v>10</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29FBE7-0AD0-4BDF-8829-AEAB241DBE6A}">
  <dimension ref="A1:U84"/>
  <sheetViews>
    <sheetView tabSelected="1" zoomScale="84" workbookViewId="0">
      <selection activeCell="H16" sqref="H16"/>
    </sheetView>
  </sheetViews>
  <sheetFormatPr defaultRowHeight="14.5" x14ac:dyDescent="0.35"/>
  <cols>
    <col min="7" max="7" width="21.7265625" bestFit="1" customWidth="1"/>
    <col min="8" max="8" width="7.36328125" bestFit="1" customWidth="1"/>
    <col min="9" max="9" width="14.1796875" bestFit="1" customWidth="1"/>
    <col min="10" max="10" width="8.08984375" bestFit="1" customWidth="1"/>
    <col min="11" max="11" width="9.08984375" bestFit="1" customWidth="1"/>
    <col min="12" max="12" width="10.7265625" bestFit="1" customWidth="1"/>
    <col min="13" max="13" width="12" bestFit="1" customWidth="1"/>
    <col min="15" max="15" width="7.36328125" bestFit="1" customWidth="1"/>
  </cols>
  <sheetData>
    <row r="1" spans="1:14" ht="18.5" x14ac:dyDescent="0.45">
      <c r="A1" t="s">
        <v>4</v>
      </c>
      <c r="B1" t="s">
        <v>5</v>
      </c>
      <c r="C1" t="s">
        <v>18</v>
      </c>
      <c r="H1" t="s">
        <v>10</v>
      </c>
      <c r="I1" t="s">
        <v>11</v>
      </c>
      <c r="J1" t="s">
        <v>12</v>
      </c>
      <c r="K1" t="s">
        <v>13</v>
      </c>
    </row>
    <row r="2" spans="1:14" x14ac:dyDescent="0.35">
      <c r="A2" t="s">
        <v>6</v>
      </c>
      <c r="B2">
        <v>206.32</v>
      </c>
      <c r="C2">
        <f>B2-$N$13</f>
        <v>-13.765000000000043</v>
      </c>
      <c r="D2">
        <f>C2*C2</f>
        <v>189.47522500000119</v>
      </c>
      <c r="F2" s="1" t="s">
        <v>61</v>
      </c>
      <c r="G2" t="s">
        <v>63</v>
      </c>
      <c r="H2">
        <v>206.32</v>
      </c>
      <c r="I2">
        <v>217.08</v>
      </c>
      <c r="J2">
        <v>226.77</v>
      </c>
      <c r="K2">
        <v>230.55</v>
      </c>
    </row>
    <row r="3" spans="1:14" x14ac:dyDescent="0.35">
      <c r="A3" t="s">
        <v>6</v>
      </c>
      <c r="B3">
        <v>207.94</v>
      </c>
      <c r="C3">
        <f t="shared" ref="C3:C41" si="0">B3-$N$13</f>
        <v>-12.145000000000039</v>
      </c>
      <c r="D3">
        <f t="shared" ref="D3:D41" si="1">C3*C3</f>
        <v>147.50102500000094</v>
      </c>
      <c r="F3" s="1" t="s">
        <v>62</v>
      </c>
      <c r="H3">
        <v>207.94</v>
      </c>
      <c r="I3">
        <v>221.43</v>
      </c>
      <c r="J3">
        <v>224.79</v>
      </c>
      <c r="K3">
        <v>227.95</v>
      </c>
    </row>
    <row r="4" spans="1:14" x14ac:dyDescent="0.35">
      <c r="A4" t="s">
        <v>6</v>
      </c>
      <c r="B4">
        <v>206.19</v>
      </c>
      <c r="C4">
        <f t="shared" si="0"/>
        <v>-13.895000000000039</v>
      </c>
      <c r="D4">
        <f t="shared" si="1"/>
        <v>193.07102500000107</v>
      </c>
      <c r="F4" s="1" t="s">
        <v>14</v>
      </c>
      <c r="H4">
        <v>206.19</v>
      </c>
      <c r="I4">
        <v>218.04</v>
      </c>
      <c r="J4">
        <v>229.75</v>
      </c>
      <c r="K4">
        <v>231.84</v>
      </c>
    </row>
    <row r="5" spans="1:14" x14ac:dyDescent="0.35">
      <c r="A5" t="s">
        <v>6</v>
      </c>
      <c r="B5">
        <v>204.45</v>
      </c>
      <c r="C5">
        <f t="shared" si="0"/>
        <v>-15.635000000000048</v>
      </c>
      <c r="D5">
        <f t="shared" si="1"/>
        <v>244.45322500000148</v>
      </c>
      <c r="F5" s="13" t="s">
        <v>64</v>
      </c>
      <c r="H5">
        <v>204.45</v>
      </c>
      <c r="I5">
        <v>224.13</v>
      </c>
      <c r="J5">
        <v>228.51</v>
      </c>
      <c r="K5">
        <v>224.87</v>
      </c>
    </row>
    <row r="6" spans="1:14" x14ac:dyDescent="0.35">
      <c r="A6" t="s">
        <v>6</v>
      </c>
      <c r="B6">
        <v>209.65</v>
      </c>
      <c r="C6">
        <f t="shared" si="0"/>
        <v>-10.435000000000031</v>
      </c>
      <c r="D6">
        <f t="shared" si="1"/>
        <v>108.88922500000064</v>
      </c>
      <c r="H6">
        <v>209.65</v>
      </c>
      <c r="I6">
        <v>211.82</v>
      </c>
      <c r="J6">
        <v>221.44</v>
      </c>
      <c r="K6">
        <v>229.49</v>
      </c>
    </row>
    <row r="7" spans="1:14" x14ac:dyDescent="0.35">
      <c r="A7" t="s">
        <v>6</v>
      </c>
      <c r="B7">
        <v>203.81</v>
      </c>
      <c r="C7">
        <f t="shared" si="0"/>
        <v>-16.275000000000034</v>
      </c>
      <c r="D7">
        <f t="shared" si="1"/>
        <v>264.87562500000109</v>
      </c>
      <c r="H7">
        <v>203.81</v>
      </c>
      <c r="I7">
        <v>213.9</v>
      </c>
      <c r="J7">
        <v>223.85</v>
      </c>
      <c r="K7">
        <v>231.1</v>
      </c>
    </row>
    <row r="8" spans="1:14" x14ac:dyDescent="0.35">
      <c r="A8" t="s">
        <v>6</v>
      </c>
      <c r="B8">
        <v>206.75</v>
      </c>
      <c r="C8">
        <f t="shared" si="0"/>
        <v>-13.335000000000036</v>
      </c>
      <c r="D8">
        <f t="shared" si="1"/>
        <v>177.82222500000097</v>
      </c>
      <c r="H8">
        <v>206.75</v>
      </c>
      <c r="I8">
        <v>221.28</v>
      </c>
      <c r="J8">
        <v>223.97</v>
      </c>
      <c r="K8">
        <v>221.53</v>
      </c>
    </row>
    <row r="9" spans="1:14" x14ac:dyDescent="0.35">
      <c r="A9" t="s">
        <v>6</v>
      </c>
      <c r="B9">
        <v>205.68</v>
      </c>
      <c r="C9">
        <f t="shared" si="0"/>
        <v>-14.40500000000003</v>
      </c>
      <c r="D9">
        <f t="shared" si="1"/>
        <v>207.50402500000087</v>
      </c>
      <c r="H9">
        <v>205.68</v>
      </c>
      <c r="I9">
        <v>229.43</v>
      </c>
      <c r="J9">
        <v>234.3</v>
      </c>
      <c r="K9">
        <v>235.45</v>
      </c>
    </row>
    <row r="10" spans="1:14" x14ac:dyDescent="0.35">
      <c r="A10" t="s">
        <v>6</v>
      </c>
      <c r="B10">
        <v>204.49</v>
      </c>
      <c r="C10">
        <f t="shared" si="0"/>
        <v>-15.595000000000027</v>
      </c>
      <c r="D10">
        <f t="shared" si="1"/>
        <v>243.20402500000085</v>
      </c>
      <c r="H10">
        <v>204.49</v>
      </c>
      <c r="I10">
        <v>213.54</v>
      </c>
      <c r="J10">
        <v>219.5</v>
      </c>
      <c r="K10">
        <v>228.35</v>
      </c>
    </row>
    <row r="11" spans="1:14" x14ac:dyDescent="0.35">
      <c r="A11" t="s">
        <v>6</v>
      </c>
      <c r="B11">
        <v>210.86</v>
      </c>
      <c r="C11">
        <f t="shared" si="0"/>
        <v>-9.2250000000000227</v>
      </c>
      <c r="D11">
        <f t="shared" si="1"/>
        <v>85.10062500000042</v>
      </c>
      <c r="H11">
        <v>210.86</v>
      </c>
      <c r="I11">
        <v>214.51</v>
      </c>
      <c r="J11">
        <v>233</v>
      </c>
      <c r="K11">
        <v>225.09</v>
      </c>
    </row>
    <row r="12" spans="1:14" x14ac:dyDescent="0.35">
      <c r="A12" t="s">
        <v>7</v>
      </c>
      <c r="B12">
        <v>217.08</v>
      </c>
      <c r="C12">
        <f t="shared" si="0"/>
        <v>-3.0050000000000239</v>
      </c>
      <c r="D12">
        <f t="shared" si="1"/>
        <v>9.0300250000001441</v>
      </c>
    </row>
    <row r="13" spans="1:14" x14ac:dyDescent="0.35">
      <c r="A13" t="s">
        <v>7</v>
      </c>
      <c r="B13">
        <v>221.43</v>
      </c>
      <c r="C13">
        <f t="shared" si="0"/>
        <v>1.3449999999999704</v>
      </c>
      <c r="D13">
        <f t="shared" si="1"/>
        <v>1.8090249999999204</v>
      </c>
      <c r="G13" s="1" t="s">
        <v>16</v>
      </c>
      <c r="H13">
        <f>AVERAGE(H2:H12)</f>
        <v>206.61400000000003</v>
      </c>
      <c r="I13">
        <f t="shared" ref="I13:K13" si="2">AVERAGE(I2:I11)</f>
        <v>218.51599999999999</v>
      </c>
      <c r="J13">
        <f>AVERAGE(J2:J11)</f>
        <v>226.58800000000002</v>
      </c>
      <c r="K13">
        <f t="shared" si="2"/>
        <v>228.62200000000001</v>
      </c>
      <c r="M13" s="1" t="s">
        <v>14</v>
      </c>
      <c r="N13">
        <f>AVERAGE(H2:K11)</f>
        <v>220.08500000000004</v>
      </c>
    </row>
    <row r="14" spans="1:14" x14ac:dyDescent="0.35">
      <c r="A14" t="s">
        <v>7</v>
      </c>
      <c r="B14">
        <v>218.04</v>
      </c>
      <c r="C14">
        <f t="shared" si="0"/>
        <v>-2.0450000000000443</v>
      </c>
      <c r="D14">
        <f t="shared" si="1"/>
        <v>4.1820250000001815</v>
      </c>
      <c r="L14">
        <f>AVERAGE(H13:K13)</f>
        <v>220.08500000000004</v>
      </c>
    </row>
    <row r="15" spans="1:14" x14ac:dyDescent="0.35">
      <c r="A15" t="s">
        <v>7</v>
      </c>
      <c r="B15">
        <v>224.13</v>
      </c>
      <c r="C15">
        <f t="shared" si="0"/>
        <v>4.0449999999999591</v>
      </c>
      <c r="D15">
        <f t="shared" si="1"/>
        <v>16.362024999999669</v>
      </c>
      <c r="H15" s="6" t="s">
        <v>37</v>
      </c>
      <c r="I15" s="6" t="s">
        <v>15</v>
      </c>
    </row>
    <row r="16" spans="1:14" x14ac:dyDescent="0.35">
      <c r="A16" t="s">
        <v>7</v>
      </c>
      <c r="B16">
        <v>211.82</v>
      </c>
      <c r="C16">
        <f t="shared" si="0"/>
        <v>-8.2650000000000432</v>
      </c>
      <c r="D16">
        <f t="shared" si="1"/>
        <v>68.310225000000713</v>
      </c>
      <c r="H16" s="5">
        <f>COUNT(H2:K11)</f>
        <v>40</v>
      </c>
      <c r="I16" s="5">
        <v>4</v>
      </c>
    </row>
    <row r="17" spans="1:20" x14ac:dyDescent="0.35">
      <c r="A17" t="s">
        <v>7</v>
      </c>
      <c r="B17">
        <v>213.9</v>
      </c>
      <c r="C17">
        <f t="shared" si="0"/>
        <v>-6.1850000000000307</v>
      </c>
      <c r="D17">
        <f t="shared" si="1"/>
        <v>38.254225000000382</v>
      </c>
    </row>
    <row r="18" spans="1:20" x14ac:dyDescent="0.35">
      <c r="A18" t="s">
        <v>7</v>
      </c>
      <c r="B18">
        <v>221.28</v>
      </c>
      <c r="C18">
        <f t="shared" si="0"/>
        <v>1.1949999999999648</v>
      </c>
      <c r="D18">
        <f t="shared" si="1"/>
        <v>1.4280249999999157</v>
      </c>
    </row>
    <row r="19" spans="1:20" x14ac:dyDescent="0.35">
      <c r="A19" t="s">
        <v>7</v>
      </c>
      <c r="B19">
        <v>229.43</v>
      </c>
      <c r="C19">
        <f t="shared" si="0"/>
        <v>9.3449999999999704</v>
      </c>
      <c r="D19">
        <f t="shared" si="1"/>
        <v>87.329024999999447</v>
      </c>
      <c r="F19" s="1" t="s">
        <v>38</v>
      </c>
      <c r="H19" s="8" t="s">
        <v>38</v>
      </c>
      <c r="I19" s="8" t="s">
        <v>39</v>
      </c>
      <c r="J19" s="8" t="s">
        <v>40</v>
      </c>
      <c r="K19" s="8" t="s">
        <v>41</v>
      </c>
      <c r="L19" s="8" t="s">
        <v>70</v>
      </c>
    </row>
    <row r="20" spans="1:20" x14ac:dyDescent="0.35">
      <c r="A20" t="s">
        <v>7</v>
      </c>
      <c r="B20">
        <v>213.54</v>
      </c>
      <c r="C20">
        <f t="shared" si="0"/>
        <v>-6.5450000000000443</v>
      </c>
      <c r="D20">
        <f t="shared" si="1"/>
        <v>42.83702500000058</v>
      </c>
      <c r="F20" s="1" t="s">
        <v>71</v>
      </c>
      <c r="G20" t="s">
        <v>42</v>
      </c>
      <c r="H20">
        <f>4-1</f>
        <v>3</v>
      </c>
      <c r="I20">
        <v>2990.9897999999966</v>
      </c>
      <c r="J20">
        <f>I20/H20</f>
        <v>996.99659999999892</v>
      </c>
      <c r="K20">
        <f>J20/J21</f>
        <v>53.029822210901273</v>
      </c>
      <c r="L20" s="14">
        <f>FDIST(K20,3,36)</f>
        <v>2.7319908034126082E-13</v>
      </c>
      <c r="M20" t="s">
        <v>65</v>
      </c>
    </row>
    <row r="21" spans="1:20" x14ac:dyDescent="0.35">
      <c r="A21" t="s">
        <v>7</v>
      </c>
      <c r="B21">
        <v>214.51</v>
      </c>
      <c r="C21">
        <f t="shared" si="0"/>
        <v>-5.5750000000000455</v>
      </c>
      <c r="D21">
        <f t="shared" si="1"/>
        <v>31.080625000000506</v>
      </c>
      <c r="F21" s="1" t="s">
        <v>72</v>
      </c>
      <c r="G21" t="s">
        <v>43</v>
      </c>
      <c r="H21">
        <f>9*4</f>
        <v>36</v>
      </c>
      <c r="I21">
        <f>U39</f>
        <v>676.82440000000065</v>
      </c>
      <c r="J21">
        <f>I21/H21</f>
        <v>18.800677777777796</v>
      </c>
    </row>
    <row r="22" spans="1:20" x14ac:dyDescent="0.35">
      <c r="A22" t="s">
        <v>8</v>
      </c>
      <c r="B22">
        <v>226.77</v>
      </c>
      <c r="C22">
        <f t="shared" si="0"/>
        <v>6.6849999999999739</v>
      </c>
      <c r="D22">
        <f t="shared" si="1"/>
        <v>44.689224999999652</v>
      </c>
      <c r="F22" s="1" t="s">
        <v>80</v>
      </c>
      <c r="G22" s="1" t="s">
        <v>17</v>
      </c>
      <c r="H22">
        <f>H16-1</f>
        <v>39</v>
      </c>
      <c r="I22">
        <f>SUM(D2:D41)</f>
        <v>3667.8141999999993</v>
      </c>
      <c r="M22" s="1" t="s">
        <v>67</v>
      </c>
    </row>
    <row r="23" spans="1:20" x14ac:dyDescent="0.35">
      <c r="A23" t="s">
        <v>8</v>
      </c>
      <c r="B23">
        <v>224.79</v>
      </c>
      <c r="C23">
        <f t="shared" si="0"/>
        <v>4.7049999999999557</v>
      </c>
      <c r="D23">
        <f t="shared" si="1"/>
        <v>22.137024999999582</v>
      </c>
      <c r="M23" s="1" t="s">
        <v>66</v>
      </c>
    </row>
    <row r="24" spans="1:20" x14ac:dyDescent="0.35">
      <c r="A24" t="s">
        <v>8</v>
      </c>
      <c r="B24">
        <v>229.75</v>
      </c>
      <c r="C24">
        <f t="shared" si="0"/>
        <v>9.6649999999999636</v>
      </c>
      <c r="D24">
        <f t="shared" si="1"/>
        <v>93.412224999999296</v>
      </c>
      <c r="M24" t="s">
        <v>68</v>
      </c>
    </row>
    <row r="25" spans="1:20" x14ac:dyDescent="0.35">
      <c r="A25" t="s">
        <v>8</v>
      </c>
      <c r="B25">
        <v>228.51</v>
      </c>
      <c r="C25">
        <f t="shared" si="0"/>
        <v>8.4249999999999545</v>
      </c>
      <c r="D25">
        <f t="shared" si="1"/>
        <v>70.980624999999236</v>
      </c>
      <c r="M25" t="s">
        <v>69</v>
      </c>
    </row>
    <row r="26" spans="1:20" x14ac:dyDescent="0.35">
      <c r="A26" t="s">
        <v>8</v>
      </c>
      <c r="B26">
        <v>221.44</v>
      </c>
      <c r="C26">
        <f t="shared" si="0"/>
        <v>1.3549999999999613</v>
      </c>
      <c r="D26">
        <f t="shared" si="1"/>
        <v>1.8360249999998952</v>
      </c>
      <c r="I26" t="s">
        <v>10</v>
      </c>
      <c r="L26" t="s">
        <v>11</v>
      </c>
      <c r="O26" t="s">
        <v>12</v>
      </c>
      <c r="R26" t="s">
        <v>13</v>
      </c>
    </row>
    <row r="27" spans="1:20" x14ac:dyDescent="0.35">
      <c r="A27" t="s">
        <v>8</v>
      </c>
      <c r="B27">
        <v>223.85</v>
      </c>
      <c r="C27">
        <f t="shared" si="0"/>
        <v>3.7649999999999579</v>
      </c>
      <c r="D27">
        <f t="shared" si="1"/>
        <v>14.175224999999683</v>
      </c>
      <c r="I27">
        <v>206.32</v>
      </c>
      <c r="J27">
        <f>I27-$I$38</f>
        <v>-0.29400000000003956</v>
      </c>
      <c r="K27">
        <f>J27^2</f>
        <v>8.6436000000023258E-2</v>
      </c>
      <c r="L27">
        <v>217.08</v>
      </c>
      <c r="M27">
        <f>L27-$L$38</f>
        <v>-1.4359999999999786</v>
      </c>
      <c r="N27">
        <f>M27^2</f>
        <v>2.0620959999999386</v>
      </c>
      <c r="O27">
        <v>226.77</v>
      </c>
      <c r="P27" s="7">
        <f>O27-$O$38</f>
        <v>0.18199999999998795</v>
      </c>
      <c r="Q27">
        <f>P27^2</f>
        <v>3.3123999999995615E-2</v>
      </c>
      <c r="R27">
        <v>230.55</v>
      </c>
      <c r="S27" s="7">
        <f>R27-$R$38</f>
        <v>1.9279999999999973</v>
      </c>
      <c r="T27">
        <f>S27^2</f>
        <v>3.7171839999999894</v>
      </c>
    </row>
    <row r="28" spans="1:20" x14ac:dyDescent="0.35">
      <c r="A28" t="s">
        <v>8</v>
      </c>
      <c r="B28">
        <v>223.97</v>
      </c>
      <c r="C28">
        <f t="shared" si="0"/>
        <v>3.8849999999999625</v>
      </c>
      <c r="D28">
        <f t="shared" si="1"/>
        <v>15.093224999999709</v>
      </c>
      <c r="I28">
        <v>207.94</v>
      </c>
      <c r="J28">
        <f t="shared" ref="J28:J36" si="3">I28-$I$38</f>
        <v>1.325999999999965</v>
      </c>
      <c r="K28">
        <f t="shared" ref="K28:K36" si="4">J28^2</f>
        <v>1.7582759999999071</v>
      </c>
      <c r="L28">
        <v>221.43</v>
      </c>
      <c r="M28">
        <f t="shared" ref="M28:M36" si="5">L28-$L$38</f>
        <v>2.9140000000000157</v>
      </c>
      <c r="N28">
        <f t="shared" ref="N28:N36" si="6">M28^2</f>
        <v>8.4913960000000923</v>
      </c>
      <c r="O28">
        <v>224.79</v>
      </c>
      <c r="P28" s="7">
        <f t="shared" ref="P28:P36" si="7">O28-$O$38</f>
        <v>-1.7980000000000302</v>
      </c>
      <c r="Q28">
        <f t="shared" ref="Q28:Q36" si="8">P28^2</f>
        <v>3.2328040000001086</v>
      </c>
      <c r="R28">
        <v>227.95</v>
      </c>
      <c r="S28" s="7">
        <f t="shared" ref="S28:S36" si="9">R28-$R$38</f>
        <v>-0.67200000000002547</v>
      </c>
      <c r="T28">
        <f t="shared" ref="T28:T36" si="10">S28^2</f>
        <v>0.45158400000003424</v>
      </c>
    </row>
    <row r="29" spans="1:20" x14ac:dyDescent="0.35">
      <c r="A29" t="s">
        <v>8</v>
      </c>
      <c r="B29">
        <v>234.3</v>
      </c>
      <c r="C29">
        <f t="shared" si="0"/>
        <v>14.214999999999975</v>
      </c>
      <c r="D29">
        <f t="shared" si="1"/>
        <v>202.06622499999929</v>
      </c>
      <c r="I29">
        <v>206.19</v>
      </c>
      <c r="J29">
        <f t="shared" si="3"/>
        <v>-0.42400000000003502</v>
      </c>
      <c r="K29">
        <f t="shared" si="4"/>
        <v>0.17977600000002969</v>
      </c>
      <c r="L29">
        <v>218.04</v>
      </c>
      <c r="M29">
        <f t="shared" si="5"/>
        <v>-0.47599999999999909</v>
      </c>
      <c r="N29">
        <f t="shared" si="6"/>
        <v>0.22657599999999914</v>
      </c>
      <c r="O29">
        <v>229.75</v>
      </c>
      <c r="P29" s="7">
        <f t="shared" si="7"/>
        <v>3.1619999999999777</v>
      </c>
      <c r="Q29">
        <f t="shared" si="8"/>
        <v>9.9982439999998594</v>
      </c>
      <c r="R29">
        <v>231.84</v>
      </c>
      <c r="S29" s="7">
        <f t="shared" si="9"/>
        <v>3.2179999999999893</v>
      </c>
      <c r="T29">
        <f t="shared" si="10"/>
        <v>10.355523999999932</v>
      </c>
    </row>
    <row r="30" spans="1:20" x14ac:dyDescent="0.35">
      <c r="A30" t="s">
        <v>8</v>
      </c>
      <c r="B30">
        <v>219.5</v>
      </c>
      <c r="C30">
        <f t="shared" si="0"/>
        <v>-0.58500000000003638</v>
      </c>
      <c r="D30">
        <f t="shared" si="1"/>
        <v>0.34222500000004258</v>
      </c>
      <c r="I30">
        <v>204.45</v>
      </c>
      <c r="J30">
        <f t="shared" si="3"/>
        <v>-2.1640000000000441</v>
      </c>
      <c r="K30">
        <f t="shared" si="4"/>
        <v>4.6828960000001913</v>
      </c>
      <c r="L30">
        <v>224.13</v>
      </c>
      <c r="M30">
        <f t="shared" si="5"/>
        <v>5.6140000000000043</v>
      </c>
      <c r="N30">
        <f t="shared" si="6"/>
        <v>31.516996000000049</v>
      </c>
      <c r="O30">
        <v>228.51</v>
      </c>
      <c r="P30" s="7">
        <f t="shared" si="7"/>
        <v>1.9219999999999686</v>
      </c>
      <c r="Q30">
        <f t="shared" si="8"/>
        <v>3.6940839999998794</v>
      </c>
      <c r="R30">
        <v>224.87</v>
      </c>
      <c r="S30" s="7">
        <f t="shared" si="9"/>
        <v>-3.7520000000000095</v>
      </c>
      <c r="T30">
        <f t="shared" si="10"/>
        <v>14.077504000000072</v>
      </c>
    </row>
    <row r="31" spans="1:20" x14ac:dyDescent="0.35">
      <c r="A31" t="s">
        <v>8</v>
      </c>
      <c r="B31">
        <v>233</v>
      </c>
      <c r="C31">
        <f t="shared" si="0"/>
        <v>12.914999999999964</v>
      </c>
      <c r="D31">
        <f t="shared" si="1"/>
        <v>166.79722499999906</v>
      </c>
      <c r="I31">
        <v>209.65</v>
      </c>
      <c r="J31">
        <f t="shared" si="3"/>
        <v>3.0359999999999729</v>
      </c>
      <c r="K31">
        <f t="shared" si="4"/>
        <v>9.2172959999998358</v>
      </c>
      <c r="L31">
        <v>211.82</v>
      </c>
      <c r="M31">
        <f t="shared" si="5"/>
        <v>-6.695999999999998</v>
      </c>
      <c r="N31">
        <f t="shared" si="6"/>
        <v>44.836415999999971</v>
      </c>
      <c r="O31">
        <v>221.44</v>
      </c>
      <c r="P31" s="7">
        <f t="shared" si="7"/>
        <v>-5.1480000000000246</v>
      </c>
      <c r="Q31">
        <f t="shared" si="8"/>
        <v>26.501904000000252</v>
      </c>
      <c r="R31">
        <v>229.49</v>
      </c>
      <c r="S31" s="7">
        <f t="shared" si="9"/>
        <v>0.867999999999995</v>
      </c>
      <c r="T31">
        <f t="shared" si="10"/>
        <v>0.75342399999999132</v>
      </c>
    </row>
    <row r="32" spans="1:20" x14ac:dyDescent="0.35">
      <c r="A32" t="s">
        <v>9</v>
      </c>
      <c r="B32">
        <v>230.55</v>
      </c>
      <c r="C32">
        <f t="shared" si="0"/>
        <v>10.464999999999975</v>
      </c>
      <c r="D32">
        <f t="shared" si="1"/>
        <v>109.51622499999948</v>
      </c>
      <c r="I32">
        <v>203.81</v>
      </c>
      <c r="J32">
        <f t="shared" si="3"/>
        <v>-2.8040000000000305</v>
      </c>
      <c r="K32">
        <f t="shared" si="4"/>
        <v>7.862416000000171</v>
      </c>
      <c r="L32">
        <v>213.9</v>
      </c>
      <c r="M32">
        <f t="shared" si="5"/>
        <v>-4.6159999999999854</v>
      </c>
      <c r="N32">
        <f t="shared" si="6"/>
        <v>21.307455999999867</v>
      </c>
      <c r="O32">
        <v>223.85</v>
      </c>
      <c r="P32" s="7">
        <f t="shared" si="7"/>
        <v>-2.738000000000028</v>
      </c>
      <c r="Q32">
        <f t="shared" si="8"/>
        <v>7.4966440000001535</v>
      </c>
      <c r="R32">
        <v>231.1</v>
      </c>
      <c r="S32" s="7">
        <f t="shared" si="9"/>
        <v>2.4779999999999802</v>
      </c>
      <c r="T32">
        <f t="shared" si="10"/>
        <v>6.1404839999999021</v>
      </c>
    </row>
    <row r="33" spans="1:21" x14ac:dyDescent="0.35">
      <c r="A33" t="s">
        <v>9</v>
      </c>
      <c r="B33">
        <v>227.95</v>
      </c>
      <c r="C33">
        <f t="shared" si="0"/>
        <v>7.8649999999999523</v>
      </c>
      <c r="D33">
        <f t="shared" si="1"/>
        <v>61.858224999999251</v>
      </c>
      <c r="I33">
        <v>206.75</v>
      </c>
      <c r="J33">
        <f t="shared" si="3"/>
        <v>0.13599999999996726</v>
      </c>
      <c r="K33">
        <f t="shared" si="4"/>
        <v>1.8495999999991096E-2</v>
      </c>
      <c r="L33">
        <v>221.28</v>
      </c>
      <c r="M33">
        <f t="shared" si="5"/>
        <v>2.76400000000001</v>
      </c>
      <c r="N33">
        <f t="shared" si="6"/>
        <v>7.6396960000000549</v>
      </c>
      <c r="O33">
        <v>223.97</v>
      </c>
      <c r="P33" s="7">
        <f t="shared" si="7"/>
        <v>-2.6180000000000234</v>
      </c>
      <c r="Q33">
        <f t="shared" si="8"/>
        <v>6.8539240000001227</v>
      </c>
      <c r="R33">
        <v>221.53</v>
      </c>
      <c r="S33" s="7">
        <f t="shared" si="9"/>
        <v>-7.092000000000013</v>
      </c>
      <c r="T33">
        <f t="shared" si="10"/>
        <v>50.296464000000185</v>
      </c>
    </row>
    <row r="34" spans="1:21" x14ac:dyDescent="0.35">
      <c r="A34" t="s">
        <v>9</v>
      </c>
      <c r="B34">
        <v>231.84</v>
      </c>
      <c r="C34">
        <f t="shared" si="0"/>
        <v>11.754999999999967</v>
      </c>
      <c r="D34">
        <f t="shared" si="1"/>
        <v>138.18002499999923</v>
      </c>
      <c r="I34">
        <v>205.68</v>
      </c>
      <c r="J34">
        <f t="shared" si="3"/>
        <v>-0.93400000000002592</v>
      </c>
      <c r="K34">
        <f t="shared" si="4"/>
        <v>0.87235600000004843</v>
      </c>
      <c r="L34">
        <v>229.43</v>
      </c>
      <c r="M34">
        <f t="shared" si="5"/>
        <v>10.914000000000016</v>
      </c>
      <c r="N34">
        <f t="shared" si="6"/>
        <v>119.11539600000035</v>
      </c>
      <c r="O34">
        <v>234.3</v>
      </c>
      <c r="P34" s="7">
        <f t="shared" si="7"/>
        <v>7.7119999999999891</v>
      </c>
      <c r="Q34">
        <f t="shared" si="8"/>
        <v>59.47494399999983</v>
      </c>
      <c r="R34">
        <v>235.45</v>
      </c>
      <c r="S34" s="7">
        <f t="shared" si="9"/>
        <v>6.8279999999999745</v>
      </c>
      <c r="T34">
        <f t="shared" si="10"/>
        <v>46.62158399999965</v>
      </c>
    </row>
    <row r="35" spans="1:21" x14ac:dyDescent="0.35">
      <c r="A35" t="s">
        <v>9</v>
      </c>
      <c r="B35">
        <v>224.87</v>
      </c>
      <c r="C35">
        <f t="shared" si="0"/>
        <v>4.7849999999999682</v>
      </c>
      <c r="D35">
        <f t="shared" si="1"/>
        <v>22.896224999999696</v>
      </c>
      <c r="I35">
        <v>204.49</v>
      </c>
      <c r="J35">
        <f t="shared" si="3"/>
        <v>-2.1240000000000236</v>
      </c>
      <c r="K35">
        <f t="shared" si="4"/>
        <v>4.5113760000001006</v>
      </c>
      <c r="L35">
        <v>213.54</v>
      </c>
      <c r="M35">
        <f t="shared" si="5"/>
        <v>-4.9759999999999991</v>
      </c>
      <c r="N35">
        <f t="shared" si="6"/>
        <v>24.76057599999999</v>
      </c>
      <c r="O35">
        <v>219.5</v>
      </c>
      <c r="P35" s="7">
        <f t="shared" si="7"/>
        <v>-7.0880000000000223</v>
      </c>
      <c r="Q35">
        <f t="shared" si="8"/>
        <v>50.239744000000314</v>
      </c>
      <c r="R35">
        <v>228.35</v>
      </c>
      <c r="S35" s="7">
        <f t="shared" si="9"/>
        <v>-0.27200000000001978</v>
      </c>
      <c r="T35">
        <f t="shared" si="10"/>
        <v>7.3984000000010763E-2</v>
      </c>
    </row>
    <row r="36" spans="1:21" x14ac:dyDescent="0.35">
      <c r="A36" t="s">
        <v>9</v>
      </c>
      <c r="B36">
        <v>229.49</v>
      </c>
      <c r="C36">
        <f t="shared" si="0"/>
        <v>9.4049999999999727</v>
      </c>
      <c r="D36">
        <f t="shared" si="1"/>
        <v>88.45402499999949</v>
      </c>
      <c r="I36">
        <v>210.86</v>
      </c>
      <c r="J36">
        <f t="shared" si="3"/>
        <v>4.2459999999999809</v>
      </c>
      <c r="K36">
        <f t="shared" si="4"/>
        <v>18.028515999999836</v>
      </c>
      <c r="L36">
        <v>214.51</v>
      </c>
      <c r="M36">
        <f t="shared" si="5"/>
        <v>-4.0060000000000002</v>
      </c>
      <c r="N36">
        <f t="shared" si="6"/>
        <v>16.048036000000003</v>
      </c>
      <c r="O36">
        <v>233</v>
      </c>
      <c r="P36" s="7">
        <f t="shared" si="7"/>
        <v>6.4119999999999777</v>
      </c>
      <c r="Q36">
        <f t="shared" si="8"/>
        <v>41.113743999999713</v>
      </c>
      <c r="R36">
        <v>225.09</v>
      </c>
      <c r="S36" s="7">
        <f t="shared" si="9"/>
        <v>-3.5320000000000107</v>
      </c>
      <c r="T36">
        <f t="shared" si="10"/>
        <v>12.475024000000076</v>
      </c>
    </row>
    <row r="37" spans="1:21" x14ac:dyDescent="0.35">
      <c r="A37" t="s">
        <v>9</v>
      </c>
      <c r="B37">
        <v>231.1</v>
      </c>
      <c r="C37">
        <f t="shared" si="0"/>
        <v>11.014999999999958</v>
      </c>
      <c r="D37">
        <f t="shared" si="1"/>
        <v>121.33022499999907</v>
      </c>
    </row>
    <row r="38" spans="1:21" x14ac:dyDescent="0.35">
      <c r="A38" t="s">
        <v>9</v>
      </c>
      <c r="B38">
        <v>221.53</v>
      </c>
      <c r="C38">
        <f t="shared" si="0"/>
        <v>1.4449999999999648</v>
      </c>
      <c r="D38">
        <f t="shared" si="1"/>
        <v>2.0880249999998983</v>
      </c>
      <c r="G38" s="1" t="s">
        <v>16</v>
      </c>
      <c r="I38">
        <f>AVERAGE(I27:I36)</f>
        <v>206.61400000000003</v>
      </c>
      <c r="L38">
        <f>AVERAGE(L27:L36)</f>
        <v>218.51599999999999</v>
      </c>
      <c r="O38" s="7">
        <f>AVERAGE(O27:O36)</f>
        <v>226.58800000000002</v>
      </c>
      <c r="P38" s="7"/>
      <c r="Q38" s="7"/>
      <c r="R38" s="7">
        <f>AVERAGE(R27:R36)</f>
        <v>228.62200000000001</v>
      </c>
    </row>
    <row r="39" spans="1:21" x14ac:dyDescent="0.35">
      <c r="A39" t="s">
        <v>9</v>
      </c>
      <c r="B39">
        <v>235.45</v>
      </c>
      <c r="C39">
        <f t="shared" si="0"/>
        <v>15.364999999999952</v>
      </c>
      <c r="D39">
        <f t="shared" si="1"/>
        <v>236.08322499999852</v>
      </c>
      <c r="G39" s="1" t="s">
        <v>43</v>
      </c>
      <c r="K39">
        <f>SUM(K27:K36)</f>
        <v>47.217840000000137</v>
      </c>
      <c r="N39">
        <f>SUM(N27:N36)</f>
        <v>276.00464000000034</v>
      </c>
      <c r="Q39">
        <f>SUM(Q27:Q36)</f>
        <v>208.63916000000023</v>
      </c>
      <c r="T39">
        <f>SUM(T27:T36)</f>
        <v>144.96275999999986</v>
      </c>
      <c r="U39" s="1">
        <f>SUM(J39:T39)</f>
        <v>676.82440000000065</v>
      </c>
    </row>
    <row r="40" spans="1:21" x14ac:dyDescent="0.35">
      <c r="A40" t="s">
        <v>9</v>
      </c>
      <c r="B40">
        <v>228.35</v>
      </c>
      <c r="C40">
        <f t="shared" si="0"/>
        <v>8.2649999999999579</v>
      </c>
      <c r="D40">
        <f t="shared" si="1"/>
        <v>68.310224999999306</v>
      </c>
    </row>
    <row r="41" spans="1:21" x14ac:dyDescent="0.35">
      <c r="A41" t="s">
        <v>9</v>
      </c>
      <c r="B41">
        <v>225.09</v>
      </c>
      <c r="C41">
        <f t="shared" si="0"/>
        <v>5.004999999999967</v>
      </c>
      <c r="D41">
        <f t="shared" si="1"/>
        <v>25.050024999999671</v>
      </c>
    </row>
    <row r="43" spans="1:21" x14ac:dyDescent="0.35">
      <c r="G43" s="1" t="s">
        <v>42</v>
      </c>
      <c r="I43">
        <f>10*((H13-$N$13)^2)</f>
        <v>1814.6784100000011</v>
      </c>
      <c r="J43">
        <f t="shared" ref="J43:L43" si="11">10*((I13-$N$13)^2)</f>
        <v>24.61761000000142</v>
      </c>
      <c r="K43">
        <f t="shared" si="11"/>
        <v>422.89008999999817</v>
      </c>
      <c r="L43">
        <f t="shared" si="11"/>
        <v>728.80368999999621</v>
      </c>
      <c r="N43" s="1">
        <f>SUM(I43:L43)</f>
        <v>2990.9897999999966</v>
      </c>
    </row>
    <row r="82" spans="7:7" x14ac:dyDescent="0.35">
      <c r="G82" t="s">
        <v>81</v>
      </c>
    </row>
    <row r="83" spans="7:7" x14ac:dyDescent="0.35">
      <c r="G83" s="1" t="s">
        <v>73</v>
      </c>
    </row>
    <row r="84" spans="7:7" x14ac:dyDescent="0.35">
      <c r="G84" s="1" t="s">
        <v>74</v>
      </c>
    </row>
  </sheetData>
  <pageMargins left="0.7" right="0.7" top="0.75" bottom="0.75" header="0.3" footer="0.3"/>
  <pageSetup orientation="portrait" horizontalDpi="90" verticalDpi="9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C3253E-A6A1-4007-AE83-698D3A29E686}">
  <dimension ref="A1:H54"/>
  <sheetViews>
    <sheetView topLeftCell="A45" workbookViewId="0">
      <selection activeCell="A50" sqref="A50"/>
    </sheetView>
  </sheetViews>
  <sheetFormatPr defaultRowHeight="14.5" x14ac:dyDescent="0.35"/>
  <cols>
    <col min="1" max="1" width="17" bestFit="1" customWidth="1"/>
    <col min="2" max="2" width="3.36328125" bestFit="1" customWidth="1"/>
    <col min="3" max="3" width="3.1796875" bestFit="1" customWidth="1"/>
    <col min="4" max="4" width="11.81640625" bestFit="1" customWidth="1"/>
    <col min="5" max="5" width="3.81640625" bestFit="1" customWidth="1"/>
    <col min="6" max="7" width="11.81640625" bestFit="1" customWidth="1"/>
  </cols>
  <sheetData>
    <row r="1" spans="1:4" x14ac:dyDescent="0.35">
      <c r="A1" t="s">
        <v>75</v>
      </c>
    </row>
    <row r="3" spans="1:4" x14ac:dyDescent="0.35">
      <c r="A3" t="s">
        <v>20</v>
      </c>
      <c r="B3" t="s">
        <v>58</v>
      </c>
      <c r="C3" t="s">
        <v>59</v>
      </c>
      <c r="D3" t="s">
        <v>36</v>
      </c>
    </row>
    <row r="4" spans="1:4" ht="15" thickBot="1" x14ac:dyDescent="0.4">
      <c r="A4" s="15">
        <v>620</v>
      </c>
      <c r="B4" s="15"/>
      <c r="C4" s="15"/>
      <c r="D4" s="15"/>
    </row>
    <row r="5" spans="1:4" x14ac:dyDescent="0.35">
      <c r="A5" s="2" t="s">
        <v>22</v>
      </c>
      <c r="B5" s="2">
        <v>4</v>
      </c>
      <c r="C5" s="2">
        <v>4</v>
      </c>
      <c r="D5" s="2">
        <v>8</v>
      </c>
    </row>
    <row r="6" spans="1:4" x14ac:dyDescent="0.35">
      <c r="A6" s="2" t="s">
        <v>23</v>
      </c>
      <c r="B6" s="2">
        <v>4</v>
      </c>
      <c r="C6" s="2">
        <v>6</v>
      </c>
      <c r="D6" s="2">
        <v>10</v>
      </c>
    </row>
    <row r="7" spans="1:4" x14ac:dyDescent="0.35">
      <c r="A7" s="2" t="s">
        <v>24</v>
      </c>
      <c r="B7" s="2">
        <v>1</v>
      </c>
      <c r="C7" s="2">
        <v>1.5</v>
      </c>
      <c r="D7" s="2">
        <v>1.25</v>
      </c>
    </row>
    <row r="8" spans="1:4" x14ac:dyDescent="0.35">
      <c r="A8" s="2" t="s">
        <v>25</v>
      </c>
      <c r="B8" s="2">
        <v>0</v>
      </c>
      <c r="C8" s="2">
        <v>0.33333333333333331</v>
      </c>
      <c r="D8" s="2">
        <v>0.21428571428571427</v>
      </c>
    </row>
    <row r="9" spans="1:4" x14ac:dyDescent="0.35">
      <c r="A9" s="2"/>
      <c r="B9" s="2"/>
      <c r="C9" s="2"/>
      <c r="D9" s="2"/>
    </row>
    <row r="10" spans="1:4" ht="15" thickBot="1" x14ac:dyDescent="0.4">
      <c r="A10" s="15">
        <v>623</v>
      </c>
      <c r="B10" s="15"/>
      <c r="C10" s="15"/>
      <c r="D10" s="15"/>
    </row>
    <row r="11" spans="1:4" x14ac:dyDescent="0.35">
      <c r="A11" s="2" t="s">
        <v>22</v>
      </c>
      <c r="B11" s="2">
        <v>4</v>
      </c>
      <c r="C11" s="2">
        <v>4</v>
      </c>
      <c r="D11" s="2">
        <v>8</v>
      </c>
    </row>
    <row r="12" spans="1:4" x14ac:dyDescent="0.35">
      <c r="A12" s="2" t="s">
        <v>23</v>
      </c>
      <c r="B12" s="2">
        <v>4</v>
      </c>
      <c r="C12" s="2">
        <v>6</v>
      </c>
      <c r="D12" s="2">
        <v>10</v>
      </c>
    </row>
    <row r="13" spans="1:4" x14ac:dyDescent="0.35">
      <c r="A13" s="2" t="s">
        <v>24</v>
      </c>
      <c r="B13" s="2">
        <v>1</v>
      </c>
      <c r="C13" s="2">
        <v>1.5</v>
      </c>
      <c r="D13" s="2">
        <v>1.25</v>
      </c>
    </row>
    <row r="14" spans="1:4" x14ac:dyDescent="0.35">
      <c r="A14" s="2" t="s">
        <v>25</v>
      </c>
      <c r="B14" s="2">
        <v>0</v>
      </c>
      <c r="C14" s="2">
        <v>0.33333333333333331</v>
      </c>
      <c r="D14" s="2">
        <v>0.21428571428571427</v>
      </c>
    </row>
    <row r="15" spans="1:4" x14ac:dyDescent="0.35">
      <c r="A15" s="2"/>
      <c r="B15" s="2"/>
      <c r="C15" s="2"/>
      <c r="D15" s="2"/>
    </row>
    <row r="16" spans="1:4" ht="15" thickBot="1" x14ac:dyDescent="0.4">
      <c r="A16" s="15">
        <v>475</v>
      </c>
      <c r="B16" s="15"/>
      <c r="C16" s="15"/>
      <c r="D16" s="15"/>
    </row>
    <row r="17" spans="1:4" x14ac:dyDescent="0.35">
      <c r="A17" s="2" t="s">
        <v>22</v>
      </c>
      <c r="B17" s="2">
        <v>4</v>
      </c>
      <c r="C17" s="2">
        <v>4</v>
      </c>
      <c r="D17" s="2">
        <v>8</v>
      </c>
    </row>
    <row r="18" spans="1:4" x14ac:dyDescent="0.35">
      <c r="A18" s="2" t="s">
        <v>23</v>
      </c>
      <c r="B18" s="2">
        <v>8</v>
      </c>
      <c r="C18" s="2">
        <v>6</v>
      </c>
      <c r="D18" s="2">
        <v>14</v>
      </c>
    </row>
    <row r="19" spans="1:4" x14ac:dyDescent="0.35">
      <c r="A19" s="2" t="s">
        <v>24</v>
      </c>
      <c r="B19" s="2">
        <v>2</v>
      </c>
      <c r="C19" s="2">
        <v>1.5</v>
      </c>
      <c r="D19" s="2">
        <v>1.75</v>
      </c>
    </row>
    <row r="20" spans="1:4" x14ac:dyDescent="0.35">
      <c r="A20" s="2" t="s">
        <v>25</v>
      </c>
      <c r="B20" s="2">
        <v>0</v>
      </c>
      <c r="C20" s="2">
        <v>0.33333333333333331</v>
      </c>
      <c r="D20" s="2">
        <v>0.21428571428571427</v>
      </c>
    </row>
    <row r="21" spans="1:4" x14ac:dyDescent="0.35">
      <c r="A21" s="2"/>
      <c r="B21" s="2"/>
      <c r="C21" s="2"/>
      <c r="D21" s="2"/>
    </row>
    <row r="22" spans="1:4" ht="15" thickBot="1" x14ac:dyDescent="0.4">
      <c r="A22" s="15">
        <v>579</v>
      </c>
      <c r="B22" s="15"/>
      <c r="C22" s="15"/>
      <c r="D22" s="15"/>
    </row>
    <row r="23" spans="1:4" x14ac:dyDescent="0.35">
      <c r="A23" s="2" t="s">
        <v>22</v>
      </c>
      <c r="B23" s="2">
        <v>4</v>
      </c>
      <c r="C23" s="2">
        <v>4</v>
      </c>
      <c r="D23" s="2">
        <v>8</v>
      </c>
    </row>
    <row r="24" spans="1:4" x14ac:dyDescent="0.35">
      <c r="A24" s="2" t="s">
        <v>23</v>
      </c>
      <c r="B24" s="2">
        <v>8</v>
      </c>
      <c r="C24" s="2">
        <v>6</v>
      </c>
      <c r="D24" s="2">
        <v>14</v>
      </c>
    </row>
    <row r="25" spans="1:4" x14ac:dyDescent="0.35">
      <c r="A25" s="2" t="s">
        <v>24</v>
      </c>
      <c r="B25" s="2">
        <v>2</v>
      </c>
      <c r="C25" s="2">
        <v>1.5</v>
      </c>
      <c r="D25" s="2">
        <v>1.75</v>
      </c>
    </row>
    <row r="26" spans="1:4" x14ac:dyDescent="0.35">
      <c r="A26" s="2" t="s">
        <v>25</v>
      </c>
      <c r="B26" s="2">
        <v>0</v>
      </c>
      <c r="C26" s="2">
        <v>0.33333333333333331</v>
      </c>
      <c r="D26" s="2">
        <v>0.21428571428571427</v>
      </c>
    </row>
    <row r="27" spans="1:4" x14ac:dyDescent="0.35">
      <c r="A27" s="2"/>
      <c r="B27" s="2"/>
      <c r="C27" s="2"/>
      <c r="D27" s="2"/>
    </row>
    <row r="28" spans="1:4" ht="15" thickBot="1" x14ac:dyDescent="0.4">
      <c r="A28" s="15">
        <v>413</v>
      </c>
      <c r="B28" s="15"/>
      <c r="C28" s="15"/>
      <c r="D28" s="15"/>
    </row>
    <row r="29" spans="1:4" x14ac:dyDescent="0.35">
      <c r="A29" s="2" t="s">
        <v>22</v>
      </c>
      <c r="B29" s="2">
        <v>4</v>
      </c>
      <c r="C29" s="2">
        <v>4</v>
      </c>
      <c r="D29" s="2">
        <v>8</v>
      </c>
    </row>
    <row r="30" spans="1:4" x14ac:dyDescent="0.35">
      <c r="A30" s="2" t="s">
        <v>23</v>
      </c>
      <c r="B30" s="2">
        <v>12</v>
      </c>
      <c r="C30" s="2">
        <v>6</v>
      </c>
      <c r="D30" s="2">
        <v>18</v>
      </c>
    </row>
    <row r="31" spans="1:4" x14ac:dyDescent="0.35">
      <c r="A31" s="2" t="s">
        <v>24</v>
      </c>
      <c r="B31" s="2">
        <v>3</v>
      </c>
      <c r="C31" s="2">
        <v>1.5</v>
      </c>
      <c r="D31" s="2">
        <v>2.25</v>
      </c>
    </row>
    <row r="32" spans="1:4" x14ac:dyDescent="0.35">
      <c r="A32" s="2" t="s">
        <v>25</v>
      </c>
      <c r="B32" s="2">
        <v>0</v>
      </c>
      <c r="C32" s="2">
        <v>0.33333333333333331</v>
      </c>
      <c r="D32" s="2">
        <v>0.7857142857142857</v>
      </c>
    </row>
    <row r="33" spans="1:8" x14ac:dyDescent="0.35">
      <c r="A33" s="2"/>
      <c r="B33" s="2"/>
      <c r="C33" s="2"/>
      <c r="D33" s="2"/>
    </row>
    <row r="34" spans="1:8" ht="15" thickBot="1" x14ac:dyDescent="0.4">
      <c r="A34" s="15">
        <v>395</v>
      </c>
      <c r="B34" s="15"/>
      <c r="C34" s="15"/>
      <c r="D34" s="15"/>
    </row>
    <row r="35" spans="1:8" x14ac:dyDescent="0.35">
      <c r="A35" s="2" t="s">
        <v>22</v>
      </c>
      <c r="B35" s="2">
        <v>4</v>
      </c>
      <c r="C35" s="2">
        <v>4</v>
      </c>
      <c r="D35" s="2">
        <v>8</v>
      </c>
    </row>
    <row r="36" spans="1:8" x14ac:dyDescent="0.35">
      <c r="A36" s="2" t="s">
        <v>23</v>
      </c>
      <c r="B36" s="2">
        <v>12</v>
      </c>
      <c r="C36" s="2">
        <v>6</v>
      </c>
      <c r="D36" s="2">
        <v>18</v>
      </c>
    </row>
    <row r="37" spans="1:8" x14ac:dyDescent="0.35">
      <c r="A37" s="2" t="s">
        <v>24</v>
      </c>
      <c r="B37" s="2">
        <v>3</v>
      </c>
      <c r="C37" s="2">
        <v>1.5</v>
      </c>
      <c r="D37" s="2">
        <v>2.25</v>
      </c>
    </row>
    <row r="38" spans="1:8" x14ac:dyDescent="0.35">
      <c r="A38" s="2" t="s">
        <v>25</v>
      </c>
      <c r="B38" s="2">
        <v>0</v>
      </c>
      <c r="C38" s="2">
        <v>0.33333333333333331</v>
      </c>
      <c r="D38" s="2">
        <v>0.7857142857142857</v>
      </c>
    </row>
    <row r="39" spans="1:8" x14ac:dyDescent="0.35">
      <c r="A39" s="2"/>
      <c r="B39" s="2"/>
      <c r="C39" s="2"/>
      <c r="D39" s="2"/>
    </row>
    <row r="40" spans="1:8" ht="15" thickBot="1" x14ac:dyDescent="0.4">
      <c r="A40" s="15" t="s">
        <v>36</v>
      </c>
      <c r="B40" s="15"/>
      <c r="C40" s="15"/>
      <c r="D40" s="15"/>
      <c r="E40" s="15"/>
      <c r="F40" s="15"/>
      <c r="G40" s="15"/>
      <c r="H40" s="15"/>
    </row>
    <row r="41" spans="1:8" x14ac:dyDescent="0.35">
      <c r="A41" s="2" t="s">
        <v>22</v>
      </c>
      <c r="B41" s="2">
        <v>24</v>
      </c>
      <c r="C41" s="2">
        <v>24</v>
      </c>
      <c r="D41" s="2"/>
      <c r="E41" s="2"/>
      <c r="F41" s="2"/>
      <c r="G41" s="2"/>
      <c r="H41" s="2"/>
    </row>
    <row r="42" spans="1:8" x14ac:dyDescent="0.35">
      <c r="A42" s="2" t="s">
        <v>23</v>
      </c>
      <c r="B42" s="2">
        <v>48</v>
      </c>
      <c r="C42" s="2">
        <v>36</v>
      </c>
      <c r="D42" s="2"/>
      <c r="E42" s="2"/>
      <c r="F42" s="2"/>
      <c r="G42" s="2"/>
      <c r="H42" s="2"/>
    </row>
    <row r="43" spans="1:8" x14ac:dyDescent="0.35">
      <c r="A43" s="2" t="s">
        <v>24</v>
      </c>
      <c r="B43" s="2">
        <v>2</v>
      </c>
      <c r="C43" s="2">
        <v>1.5</v>
      </c>
      <c r="D43" s="2"/>
      <c r="E43" s="2"/>
      <c r="F43" s="2"/>
      <c r="G43" s="2"/>
      <c r="H43" s="2"/>
    </row>
    <row r="44" spans="1:8" x14ac:dyDescent="0.35">
      <c r="A44" s="2" t="s">
        <v>25</v>
      </c>
      <c r="B44" s="2">
        <v>0.69565217391304346</v>
      </c>
      <c r="C44" s="2">
        <v>0.2608695652173913</v>
      </c>
      <c r="D44" s="2"/>
      <c r="E44" s="2"/>
      <c r="F44" s="2"/>
      <c r="G44" s="2"/>
      <c r="H44" s="2"/>
    </row>
    <row r="45" spans="1:8" x14ac:dyDescent="0.35">
      <c r="A45" s="2"/>
      <c r="B45" s="2"/>
      <c r="C45" s="2"/>
      <c r="D45" s="2"/>
      <c r="E45" s="2"/>
      <c r="F45" s="2"/>
      <c r="G45" s="2"/>
      <c r="H45" s="2"/>
    </row>
    <row r="47" spans="1:8" ht="15" thickBot="1" x14ac:dyDescent="0.4">
      <c r="A47" t="s">
        <v>26</v>
      </c>
    </row>
    <row r="48" spans="1:8" x14ac:dyDescent="0.35">
      <c r="A48" s="4" t="s">
        <v>27</v>
      </c>
      <c r="B48" s="4" t="s">
        <v>28</v>
      </c>
      <c r="C48" s="4" t="s">
        <v>29</v>
      </c>
      <c r="D48" s="4" t="s">
        <v>30</v>
      </c>
      <c r="E48" s="4" t="s">
        <v>31</v>
      </c>
      <c r="F48" s="4" t="s">
        <v>32</v>
      </c>
      <c r="G48" s="4" t="s">
        <v>33</v>
      </c>
    </row>
    <row r="49" spans="1:7" x14ac:dyDescent="0.35">
      <c r="A49" s="2" t="s">
        <v>76</v>
      </c>
      <c r="B49" s="2">
        <v>8</v>
      </c>
      <c r="C49" s="2">
        <v>5</v>
      </c>
      <c r="D49" s="2">
        <v>1.6</v>
      </c>
      <c r="E49" s="2">
        <v>9.6000000000000014</v>
      </c>
      <c r="F49" s="2">
        <v>6.9216342524117809E-6</v>
      </c>
      <c r="G49" s="2">
        <v>2.4771686727109157</v>
      </c>
    </row>
    <row r="50" spans="1:7" x14ac:dyDescent="0.35">
      <c r="A50" s="2" t="s">
        <v>77</v>
      </c>
      <c r="B50" s="2">
        <v>3</v>
      </c>
      <c r="C50" s="2">
        <v>1</v>
      </c>
      <c r="D50" s="2">
        <v>3</v>
      </c>
      <c r="E50" s="2">
        <v>18</v>
      </c>
      <c r="F50" s="2">
        <v>1.4762407409189791E-4</v>
      </c>
      <c r="G50" s="2">
        <v>4.1131652768128939</v>
      </c>
    </row>
    <row r="51" spans="1:7" x14ac:dyDescent="0.35">
      <c r="A51" s="2" t="s">
        <v>78</v>
      </c>
      <c r="B51" s="2">
        <v>8</v>
      </c>
      <c r="C51" s="2">
        <v>5</v>
      </c>
      <c r="D51" s="2">
        <v>1.6</v>
      </c>
      <c r="E51" s="2">
        <v>9.6000000000000014</v>
      </c>
      <c r="F51" s="2">
        <v>6.9216342524117809E-6</v>
      </c>
      <c r="G51" s="2">
        <v>2.4771686727109157</v>
      </c>
    </row>
    <row r="52" spans="1:7" x14ac:dyDescent="0.35">
      <c r="A52" s="2" t="s">
        <v>79</v>
      </c>
      <c r="B52" s="2">
        <v>6</v>
      </c>
      <c r="C52" s="2">
        <v>36</v>
      </c>
      <c r="D52" s="2">
        <v>0.16666666666666666</v>
      </c>
      <c r="E52" s="2"/>
      <c r="F52" s="2"/>
      <c r="G52" s="2"/>
    </row>
    <row r="53" spans="1:7" x14ac:dyDescent="0.35">
      <c r="A53" s="2"/>
      <c r="B53" s="2"/>
      <c r="C53" s="2"/>
      <c r="D53" s="2"/>
      <c r="E53" s="2"/>
      <c r="F53" s="2"/>
      <c r="G53" s="2"/>
    </row>
    <row r="54" spans="1:7" ht="15" thickBot="1" x14ac:dyDescent="0.4">
      <c r="A54" s="3" t="s">
        <v>36</v>
      </c>
      <c r="B54" s="3">
        <v>25</v>
      </c>
      <c r="C54" s="3">
        <v>47</v>
      </c>
      <c r="D54" s="3"/>
      <c r="E54" s="3"/>
      <c r="F54" s="3"/>
      <c r="G54" s="3"/>
    </row>
  </sheetData>
  <pageMargins left="0.7" right="0.7" top="0.75" bottom="0.75" header="0.3" footer="0.3"/>
  <pageSetup orientation="portrait" horizontalDpi="90" verticalDpi="9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BFF030-26AD-47BC-A9FD-E587D6111EB4}">
  <dimension ref="A1:V29"/>
  <sheetViews>
    <sheetView topLeftCell="H1" zoomScale="70" workbookViewId="0"/>
  </sheetViews>
  <sheetFormatPr defaultRowHeight="14.5" x14ac:dyDescent="0.35"/>
  <sheetData>
    <row r="1" spans="1:22" x14ac:dyDescent="0.35">
      <c r="A1" t="s">
        <v>50</v>
      </c>
      <c r="B1" t="s">
        <v>51</v>
      </c>
      <c r="C1" t="s">
        <v>53</v>
      </c>
      <c r="T1" t="s">
        <v>60</v>
      </c>
      <c r="U1" t="s">
        <v>58</v>
      </c>
      <c r="V1" t="s">
        <v>59</v>
      </c>
    </row>
    <row r="2" spans="1:22" x14ac:dyDescent="0.35">
      <c r="A2" t="s">
        <v>31</v>
      </c>
      <c r="B2" t="s">
        <v>56</v>
      </c>
      <c r="C2">
        <v>54.2</v>
      </c>
      <c r="G2" t="s">
        <v>56</v>
      </c>
      <c r="H2" t="s">
        <v>55</v>
      </c>
      <c r="I2" t="s">
        <v>15</v>
      </c>
      <c r="P2" s="16" t="s">
        <v>59</v>
      </c>
      <c r="Q2" s="16"/>
      <c r="T2">
        <v>620</v>
      </c>
      <c r="U2">
        <v>1</v>
      </c>
      <c r="V2">
        <v>1</v>
      </c>
    </row>
    <row r="3" spans="1:22" x14ac:dyDescent="0.35">
      <c r="A3" t="s">
        <v>31</v>
      </c>
      <c r="B3" t="s">
        <v>56</v>
      </c>
      <c r="C3">
        <v>54</v>
      </c>
      <c r="F3" t="s">
        <v>31</v>
      </c>
      <c r="G3">
        <v>54.2</v>
      </c>
      <c r="H3">
        <v>60.1</v>
      </c>
      <c r="I3">
        <v>53</v>
      </c>
      <c r="O3" s="12" t="s">
        <v>58</v>
      </c>
      <c r="P3">
        <v>1</v>
      </c>
      <c r="Q3">
        <v>2</v>
      </c>
      <c r="T3">
        <v>774</v>
      </c>
      <c r="U3">
        <v>1</v>
      </c>
      <c r="V3">
        <v>1</v>
      </c>
    </row>
    <row r="4" spans="1:22" x14ac:dyDescent="0.35">
      <c r="A4" t="s">
        <v>31</v>
      </c>
      <c r="B4" t="s">
        <v>56</v>
      </c>
      <c r="C4">
        <v>63.3</v>
      </c>
      <c r="G4">
        <v>54</v>
      </c>
      <c r="H4">
        <v>56</v>
      </c>
      <c r="I4">
        <v>56.4</v>
      </c>
      <c r="O4">
        <v>1</v>
      </c>
      <c r="P4">
        <v>620</v>
      </c>
      <c r="Q4">
        <v>955</v>
      </c>
      <c r="T4">
        <v>955</v>
      </c>
      <c r="U4">
        <v>1</v>
      </c>
      <c r="V4">
        <v>2</v>
      </c>
    </row>
    <row r="5" spans="1:22" x14ac:dyDescent="0.35">
      <c r="A5" t="s">
        <v>31</v>
      </c>
      <c r="B5" t="s">
        <v>56</v>
      </c>
      <c r="C5">
        <v>61.1</v>
      </c>
      <c r="G5">
        <v>63.3</v>
      </c>
      <c r="H5">
        <v>57.3</v>
      </c>
      <c r="I5">
        <v>60.6</v>
      </c>
      <c r="P5">
        <v>774</v>
      </c>
      <c r="Q5">
        <v>669</v>
      </c>
      <c r="T5">
        <v>669</v>
      </c>
      <c r="U5">
        <v>1</v>
      </c>
      <c r="V5">
        <v>2</v>
      </c>
    </row>
    <row r="6" spans="1:22" x14ac:dyDescent="0.35">
      <c r="A6" t="s">
        <v>31</v>
      </c>
      <c r="B6" t="s">
        <v>56</v>
      </c>
      <c r="C6">
        <v>62.2</v>
      </c>
      <c r="G6">
        <v>61.1</v>
      </c>
      <c r="H6">
        <v>56.7</v>
      </c>
      <c r="I6">
        <v>58.2</v>
      </c>
      <c r="P6">
        <v>623</v>
      </c>
      <c r="Q6">
        <v>596</v>
      </c>
      <c r="T6">
        <v>623</v>
      </c>
      <c r="U6">
        <v>1</v>
      </c>
      <c r="V6">
        <v>1</v>
      </c>
    </row>
    <row r="7" spans="1:22" x14ac:dyDescent="0.35">
      <c r="A7" t="s">
        <v>31</v>
      </c>
      <c r="B7" t="s">
        <v>56</v>
      </c>
      <c r="C7">
        <v>64</v>
      </c>
      <c r="G7">
        <v>62.2</v>
      </c>
      <c r="H7">
        <v>55</v>
      </c>
      <c r="I7">
        <v>58.2</v>
      </c>
      <c r="P7">
        <v>776</v>
      </c>
      <c r="Q7">
        <v>1208</v>
      </c>
      <c r="T7">
        <v>776</v>
      </c>
      <c r="U7">
        <v>1</v>
      </c>
      <c r="V7">
        <v>1</v>
      </c>
    </row>
    <row r="8" spans="1:22" x14ac:dyDescent="0.35">
      <c r="A8" t="s">
        <v>31</v>
      </c>
      <c r="B8" t="s">
        <v>56</v>
      </c>
      <c r="C8">
        <v>65</v>
      </c>
      <c r="G8">
        <v>64</v>
      </c>
      <c r="H8">
        <v>62.4</v>
      </c>
      <c r="I8">
        <v>61.6</v>
      </c>
      <c r="O8">
        <v>2</v>
      </c>
      <c r="P8">
        <v>475</v>
      </c>
      <c r="Q8">
        <v>472</v>
      </c>
      <c r="T8">
        <v>596</v>
      </c>
      <c r="U8">
        <v>1</v>
      </c>
      <c r="V8">
        <v>2</v>
      </c>
    </row>
    <row r="9" spans="1:22" x14ac:dyDescent="0.35">
      <c r="A9" t="s">
        <v>31</v>
      </c>
      <c r="B9" t="s">
        <v>56</v>
      </c>
      <c r="C9">
        <v>60.5</v>
      </c>
      <c r="G9">
        <v>65</v>
      </c>
      <c r="H9">
        <v>60.3</v>
      </c>
      <c r="I9">
        <v>60.2</v>
      </c>
      <c r="P9">
        <v>544</v>
      </c>
      <c r="Q9">
        <v>701</v>
      </c>
      <c r="T9">
        <v>1208</v>
      </c>
      <c r="U9">
        <v>1</v>
      </c>
      <c r="V9">
        <v>2</v>
      </c>
    </row>
    <row r="10" spans="1:22" x14ac:dyDescent="0.35">
      <c r="A10" t="s">
        <v>31</v>
      </c>
      <c r="B10" t="s">
        <v>56</v>
      </c>
      <c r="C10">
        <v>68.099999999999994</v>
      </c>
      <c r="G10">
        <v>60.5</v>
      </c>
      <c r="H10">
        <v>59.4</v>
      </c>
      <c r="I10">
        <v>61.8</v>
      </c>
      <c r="P10">
        <v>579</v>
      </c>
      <c r="Q10">
        <v>482</v>
      </c>
      <c r="T10">
        <v>475</v>
      </c>
      <c r="U10">
        <v>2</v>
      </c>
      <c r="V10">
        <v>1</v>
      </c>
    </row>
    <row r="11" spans="1:22" x14ac:dyDescent="0.35">
      <c r="A11" t="s">
        <v>31</v>
      </c>
      <c r="B11" t="s">
        <v>56</v>
      </c>
      <c r="C11">
        <v>66.900000000000006</v>
      </c>
      <c r="G11">
        <v>68.099999999999994</v>
      </c>
      <c r="H11">
        <v>62</v>
      </c>
      <c r="I11">
        <v>63</v>
      </c>
      <c r="P11">
        <v>706</v>
      </c>
      <c r="Q11">
        <v>388</v>
      </c>
      <c r="T11">
        <v>544</v>
      </c>
      <c r="U11">
        <v>2</v>
      </c>
      <c r="V11">
        <v>1</v>
      </c>
    </row>
    <row r="12" spans="1:22" x14ac:dyDescent="0.35">
      <c r="A12" t="s">
        <v>31</v>
      </c>
      <c r="B12" t="s">
        <v>56</v>
      </c>
      <c r="C12">
        <v>70.5</v>
      </c>
      <c r="G12">
        <v>66.900000000000006</v>
      </c>
      <c r="H12">
        <v>64</v>
      </c>
      <c r="I12">
        <v>62.7</v>
      </c>
      <c r="O12">
        <v>3</v>
      </c>
      <c r="P12">
        <v>413</v>
      </c>
      <c r="Q12">
        <v>294</v>
      </c>
      <c r="T12">
        <v>472</v>
      </c>
      <c r="U12">
        <v>2</v>
      </c>
      <c r="V12">
        <v>2</v>
      </c>
    </row>
    <row r="13" spans="1:22" x14ac:dyDescent="0.35">
      <c r="A13" t="s">
        <v>31</v>
      </c>
      <c r="B13" t="s">
        <v>56</v>
      </c>
      <c r="C13">
        <v>69</v>
      </c>
      <c r="G13">
        <v>70.5</v>
      </c>
      <c r="H13">
        <v>63.8</v>
      </c>
      <c r="I13">
        <v>71.099999999999994</v>
      </c>
      <c r="P13">
        <v>556</v>
      </c>
      <c r="Q13">
        <v>378</v>
      </c>
      <c r="T13">
        <v>701</v>
      </c>
      <c r="U13">
        <v>2</v>
      </c>
      <c r="V13">
        <v>2</v>
      </c>
    </row>
    <row r="14" spans="1:22" x14ac:dyDescent="0.35">
      <c r="A14" t="s">
        <v>31</v>
      </c>
      <c r="B14" t="s">
        <v>56</v>
      </c>
      <c r="C14">
        <v>68.400000000000006</v>
      </c>
      <c r="G14">
        <v>69</v>
      </c>
      <c r="H14">
        <v>63.3</v>
      </c>
      <c r="I14">
        <v>64.400000000000006</v>
      </c>
      <c r="P14">
        <v>395</v>
      </c>
      <c r="Q14">
        <v>355</v>
      </c>
      <c r="T14">
        <v>579</v>
      </c>
      <c r="U14">
        <v>2</v>
      </c>
      <c r="V14">
        <v>1</v>
      </c>
    </row>
    <row r="15" spans="1:22" x14ac:dyDescent="0.35">
      <c r="A15" t="s">
        <v>31</v>
      </c>
      <c r="B15" t="s">
        <v>56</v>
      </c>
      <c r="C15">
        <v>81.099999999999994</v>
      </c>
      <c r="G15">
        <v>68.400000000000006</v>
      </c>
      <c r="H15">
        <v>72.7</v>
      </c>
      <c r="I15">
        <v>68.900000000000006</v>
      </c>
      <c r="P15">
        <v>382</v>
      </c>
      <c r="Q15">
        <v>373</v>
      </c>
      <c r="T15">
        <v>706</v>
      </c>
      <c r="U15">
        <v>2</v>
      </c>
      <c r="V15">
        <v>1</v>
      </c>
    </row>
    <row r="16" spans="1:22" x14ac:dyDescent="0.35">
      <c r="A16" t="s">
        <v>54</v>
      </c>
      <c r="B16" t="s">
        <v>56</v>
      </c>
      <c r="C16">
        <v>71.599999999999994</v>
      </c>
      <c r="G16">
        <v>81.099999999999994</v>
      </c>
      <c r="H16">
        <v>77.5</v>
      </c>
      <c r="I16">
        <v>68.7</v>
      </c>
      <c r="T16">
        <v>482</v>
      </c>
      <c r="U16">
        <v>2</v>
      </c>
      <c r="V16">
        <v>2</v>
      </c>
    </row>
    <row r="17" spans="1:22" x14ac:dyDescent="0.35">
      <c r="A17" t="s">
        <v>54</v>
      </c>
      <c r="B17" t="s">
        <v>56</v>
      </c>
      <c r="C17">
        <v>70.900000000000006</v>
      </c>
      <c r="F17" t="s">
        <v>54</v>
      </c>
      <c r="G17">
        <v>71.599999999999994</v>
      </c>
      <c r="H17">
        <v>60</v>
      </c>
      <c r="I17">
        <v>71</v>
      </c>
      <c r="T17">
        <v>388</v>
      </c>
      <c r="U17">
        <v>2</v>
      </c>
      <c r="V17">
        <v>2</v>
      </c>
    </row>
    <row r="18" spans="1:22" x14ac:dyDescent="0.35">
      <c r="A18" t="s">
        <v>54</v>
      </c>
      <c r="B18" t="s">
        <v>56</v>
      </c>
      <c r="C18">
        <v>69.5</v>
      </c>
      <c r="G18">
        <v>70.900000000000006</v>
      </c>
      <c r="H18">
        <v>103</v>
      </c>
      <c r="I18">
        <v>68.5</v>
      </c>
      <c r="T18">
        <v>413</v>
      </c>
      <c r="U18">
        <v>3</v>
      </c>
      <c r="V18">
        <v>1</v>
      </c>
    </row>
    <row r="19" spans="1:22" x14ac:dyDescent="0.35">
      <c r="A19" t="s">
        <v>54</v>
      </c>
      <c r="B19" t="s">
        <v>56</v>
      </c>
      <c r="C19">
        <v>73.900000000000006</v>
      </c>
      <c r="G19">
        <v>69.5</v>
      </c>
      <c r="H19">
        <v>66.8</v>
      </c>
      <c r="I19">
        <v>72.099999999999994</v>
      </c>
      <c r="T19">
        <v>556</v>
      </c>
      <c r="U19">
        <v>3</v>
      </c>
      <c r="V19">
        <v>1</v>
      </c>
    </row>
    <row r="20" spans="1:22" x14ac:dyDescent="0.35">
      <c r="A20" t="s">
        <v>54</v>
      </c>
      <c r="B20" t="s">
        <v>56</v>
      </c>
      <c r="C20">
        <v>71</v>
      </c>
      <c r="G20">
        <v>73.900000000000006</v>
      </c>
      <c r="H20">
        <v>72.599999999999994</v>
      </c>
      <c r="I20">
        <v>72.5</v>
      </c>
      <c r="T20">
        <v>294</v>
      </c>
      <c r="U20">
        <v>3</v>
      </c>
      <c r="V20">
        <v>2</v>
      </c>
    </row>
    <row r="21" spans="1:22" x14ac:dyDescent="0.35">
      <c r="A21" t="s">
        <v>54</v>
      </c>
      <c r="B21" t="s">
        <v>56</v>
      </c>
      <c r="C21">
        <v>77.599999999999994</v>
      </c>
      <c r="G21">
        <v>71</v>
      </c>
      <c r="H21">
        <v>69.2</v>
      </c>
      <c r="I21">
        <v>77.5</v>
      </c>
      <c r="T21">
        <v>378</v>
      </c>
      <c r="U21">
        <v>3</v>
      </c>
      <c r="V21">
        <v>2</v>
      </c>
    </row>
    <row r="22" spans="1:22" x14ac:dyDescent="0.35">
      <c r="A22" t="s">
        <v>54</v>
      </c>
      <c r="B22" t="s">
        <v>56</v>
      </c>
      <c r="C22">
        <v>79.099999999999994</v>
      </c>
      <c r="G22">
        <v>77.599999999999994</v>
      </c>
      <c r="H22">
        <v>72.5</v>
      </c>
      <c r="I22">
        <v>75.2</v>
      </c>
      <c r="T22">
        <v>395</v>
      </c>
      <c r="U22">
        <v>3</v>
      </c>
      <c r="V22">
        <v>1</v>
      </c>
    </row>
    <row r="23" spans="1:22" x14ac:dyDescent="0.35">
      <c r="A23" t="s">
        <v>54</v>
      </c>
      <c r="B23" t="s">
        <v>56</v>
      </c>
      <c r="C23">
        <v>81.5</v>
      </c>
      <c r="G23">
        <v>79.099999999999994</v>
      </c>
      <c r="H23">
        <v>72.7</v>
      </c>
      <c r="I23">
        <v>69.400000000000006</v>
      </c>
      <c r="T23">
        <v>382</v>
      </c>
      <c r="U23">
        <v>3</v>
      </c>
      <c r="V23">
        <v>1</v>
      </c>
    </row>
    <row r="24" spans="1:22" x14ac:dyDescent="0.35">
      <c r="A24" t="s">
        <v>54</v>
      </c>
      <c r="B24" t="s">
        <v>56</v>
      </c>
      <c r="C24">
        <v>81.900000000000006</v>
      </c>
      <c r="G24">
        <v>81.5</v>
      </c>
      <c r="H24">
        <v>76.3</v>
      </c>
      <c r="I24">
        <v>74.5</v>
      </c>
      <c r="T24">
        <v>355</v>
      </c>
      <c r="U24">
        <v>3</v>
      </c>
      <c r="V24">
        <v>2</v>
      </c>
    </row>
    <row r="25" spans="1:22" x14ac:dyDescent="0.35">
      <c r="A25" t="s">
        <v>54</v>
      </c>
      <c r="B25" t="s">
        <v>56</v>
      </c>
      <c r="C25">
        <v>84.5</v>
      </c>
      <c r="G25">
        <v>81.900000000000006</v>
      </c>
      <c r="H25">
        <v>73.599999999999994</v>
      </c>
      <c r="I25">
        <v>80.2</v>
      </c>
      <c r="T25">
        <v>373</v>
      </c>
      <c r="U25">
        <v>3</v>
      </c>
      <c r="V25">
        <v>2</v>
      </c>
    </row>
    <row r="26" spans="1:22" x14ac:dyDescent="0.35">
      <c r="G26">
        <v>84.5</v>
      </c>
      <c r="H26">
        <v>72.900000000000006</v>
      </c>
      <c r="I26">
        <v>79.900000000000006</v>
      </c>
    </row>
    <row r="27" spans="1:22" x14ac:dyDescent="0.35">
      <c r="H27">
        <v>71.099999999999994</v>
      </c>
      <c r="I27">
        <v>79.7</v>
      </c>
    </row>
    <row r="28" spans="1:22" x14ac:dyDescent="0.35">
      <c r="H28">
        <v>81.400000000000006</v>
      </c>
      <c r="I28">
        <v>77.8</v>
      </c>
    </row>
    <row r="29" spans="1:22" x14ac:dyDescent="0.35">
      <c r="H29">
        <v>75.7</v>
      </c>
      <c r="I29">
        <v>81.900000000000006</v>
      </c>
    </row>
  </sheetData>
  <mergeCells count="1">
    <mergeCell ref="P2:Q2"/>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24D91F-D518-4773-A13D-43F771B66DB3}">
  <dimension ref="A1:N80"/>
  <sheetViews>
    <sheetView workbookViewId="0">
      <selection activeCell="D1" sqref="D1"/>
    </sheetView>
  </sheetViews>
  <sheetFormatPr defaultRowHeight="14.5" x14ac:dyDescent="0.35"/>
  <cols>
    <col min="1" max="1" width="6.6328125" bestFit="1" customWidth="1"/>
    <col min="2" max="2" width="4" bestFit="1" customWidth="1"/>
    <col min="3" max="3" width="9.1796875" bestFit="1" customWidth="1"/>
    <col min="4" max="4" width="12.54296875" bestFit="1" customWidth="1"/>
    <col min="12" max="12" width="12.36328125" bestFit="1" customWidth="1"/>
    <col min="13" max="14" width="15" bestFit="1" customWidth="1"/>
    <col min="15" max="16" width="6.36328125" bestFit="1" customWidth="1"/>
    <col min="17" max="17" width="10.7265625" bestFit="1" customWidth="1"/>
  </cols>
  <sheetData>
    <row r="1" spans="1:14" x14ac:dyDescent="0.35">
      <c r="A1" t="s">
        <v>50</v>
      </c>
      <c r="B1" t="s">
        <v>51</v>
      </c>
      <c r="C1" t="s">
        <v>52</v>
      </c>
      <c r="D1" t="s">
        <v>53</v>
      </c>
    </row>
    <row r="2" spans="1:14" x14ac:dyDescent="0.35">
      <c r="A2" t="s">
        <v>54</v>
      </c>
      <c r="B2" t="s">
        <v>55</v>
      </c>
      <c r="C2">
        <v>60</v>
      </c>
      <c r="D2">
        <v>60</v>
      </c>
      <c r="L2" s="11" t="s">
        <v>50</v>
      </c>
      <c r="M2" s="11" t="s">
        <v>51</v>
      </c>
      <c r="N2" s="11" t="s">
        <v>53</v>
      </c>
    </row>
    <row r="3" spans="1:14" x14ac:dyDescent="0.35">
      <c r="A3" t="s">
        <v>54</v>
      </c>
      <c r="B3" t="s">
        <v>55</v>
      </c>
      <c r="C3">
        <v>103</v>
      </c>
      <c r="D3">
        <v>103</v>
      </c>
      <c r="L3" t="s">
        <v>31</v>
      </c>
      <c r="M3" t="s">
        <v>56</v>
      </c>
      <c r="N3">
        <v>54</v>
      </c>
    </row>
    <row r="4" spans="1:14" x14ac:dyDescent="0.35">
      <c r="A4" t="s">
        <v>31</v>
      </c>
      <c r="B4" t="s">
        <v>56</v>
      </c>
      <c r="C4">
        <v>58</v>
      </c>
      <c r="D4">
        <v>54.2</v>
      </c>
      <c r="L4" t="s">
        <v>31</v>
      </c>
      <c r="M4" t="s">
        <v>56</v>
      </c>
      <c r="N4">
        <v>54.2</v>
      </c>
    </row>
    <row r="5" spans="1:14" x14ac:dyDescent="0.35">
      <c r="A5" t="s">
        <v>31</v>
      </c>
      <c r="B5" t="s">
        <v>56</v>
      </c>
      <c r="C5">
        <v>60</v>
      </c>
      <c r="D5">
        <v>54</v>
      </c>
      <c r="L5" t="s">
        <v>31</v>
      </c>
      <c r="M5" t="s">
        <v>56</v>
      </c>
      <c r="N5">
        <v>60.5</v>
      </c>
    </row>
    <row r="6" spans="1:14" x14ac:dyDescent="0.35">
      <c r="A6" t="s">
        <v>31</v>
      </c>
      <c r="B6" t="s">
        <v>56</v>
      </c>
      <c r="C6">
        <v>64</v>
      </c>
      <c r="D6">
        <v>63.3</v>
      </c>
      <c r="L6" t="s">
        <v>31</v>
      </c>
      <c r="M6" t="s">
        <v>56</v>
      </c>
      <c r="N6">
        <v>61.1</v>
      </c>
    </row>
    <row r="7" spans="1:14" x14ac:dyDescent="0.35">
      <c r="A7" t="s">
        <v>31</v>
      </c>
      <c r="B7" t="s">
        <v>56</v>
      </c>
      <c r="C7">
        <v>64</v>
      </c>
      <c r="D7">
        <v>61.1</v>
      </c>
      <c r="L7" t="s">
        <v>31</v>
      </c>
      <c r="M7" t="s">
        <v>56</v>
      </c>
      <c r="N7">
        <v>62.2</v>
      </c>
    </row>
    <row r="8" spans="1:14" x14ac:dyDescent="0.35">
      <c r="A8" t="s">
        <v>31</v>
      </c>
      <c r="B8" t="s">
        <v>56</v>
      </c>
      <c r="C8">
        <v>65</v>
      </c>
      <c r="D8">
        <v>62.2</v>
      </c>
      <c r="L8" t="s">
        <v>31</v>
      </c>
      <c r="M8" t="s">
        <v>56</v>
      </c>
      <c r="N8">
        <v>63.3</v>
      </c>
    </row>
    <row r="9" spans="1:14" x14ac:dyDescent="0.35">
      <c r="A9" t="s">
        <v>31</v>
      </c>
      <c r="B9" t="s">
        <v>56</v>
      </c>
      <c r="C9">
        <v>66</v>
      </c>
      <c r="D9">
        <v>64</v>
      </c>
      <c r="L9" t="s">
        <v>31</v>
      </c>
      <c r="M9" t="s">
        <v>56</v>
      </c>
      <c r="N9">
        <v>64</v>
      </c>
    </row>
    <row r="10" spans="1:14" x14ac:dyDescent="0.35">
      <c r="A10" t="s">
        <v>31</v>
      </c>
      <c r="B10" t="s">
        <v>56</v>
      </c>
      <c r="C10">
        <v>67</v>
      </c>
      <c r="D10">
        <v>65</v>
      </c>
      <c r="L10" t="s">
        <v>31</v>
      </c>
      <c r="M10" t="s">
        <v>56</v>
      </c>
      <c r="N10">
        <v>65</v>
      </c>
    </row>
    <row r="11" spans="1:14" x14ac:dyDescent="0.35">
      <c r="A11" t="s">
        <v>31</v>
      </c>
      <c r="B11" t="s">
        <v>56</v>
      </c>
      <c r="C11">
        <v>69</v>
      </c>
      <c r="D11">
        <v>60.5</v>
      </c>
      <c r="L11" t="s">
        <v>31</v>
      </c>
      <c r="M11" t="s">
        <v>56</v>
      </c>
      <c r="N11">
        <v>66.900000000000006</v>
      </c>
    </row>
    <row r="12" spans="1:14" x14ac:dyDescent="0.35">
      <c r="A12" t="s">
        <v>31</v>
      </c>
      <c r="B12" t="s">
        <v>56</v>
      </c>
      <c r="C12">
        <v>70</v>
      </c>
      <c r="D12">
        <v>68.099999999999994</v>
      </c>
      <c r="L12" t="s">
        <v>31</v>
      </c>
      <c r="M12" t="s">
        <v>56</v>
      </c>
      <c r="N12">
        <v>68.099999999999994</v>
      </c>
    </row>
    <row r="13" spans="1:14" x14ac:dyDescent="0.35">
      <c r="A13" t="s">
        <v>31</v>
      </c>
      <c r="B13" t="s">
        <v>56</v>
      </c>
      <c r="C13">
        <v>70</v>
      </c>
      <c r="D13">
        <v>66.900000000000006</v>
      </c>
      <c r="L13" t="s">
        <v>31</v>
      </c>
      <c r="M13" t="s">
        <v>56</v>
      </c>
      <c r="N13">
        <v>68.400000000000006</v>
      </c>
    </row>
    <row r="14" spans="1:14" x14ac:dyDescent="0.35">
      <c r="A14" t="s">
        <v>31</v>
      </c>
      <c r="B14" t="s">
        <v>56</v>
      </c>
      <c r="C14">
        <v>72</v>
      </c>
      <c r="D14">
        <v>70.5</v>
      </c>
      <c r="L14" t="s">
        <v>31</v>
      </c>
      <c r="M14" t="s">
        <v>56</v>
      </c>
      <c r="N14">
        <v>69</v>
      </c>
    </row>
    <row r="15" spans="1:14" x14ac:dyDescent="0.35">
      <c r="A15" t="s">
        <v>31</v>
      </c>
      <c r="B15" t="s">
        <v>56</v>
      </c>
      <c r="C15">
        <v>72</v>
      </c>
      <c r="D15">
        <v>69</v>
      </c>
      <c r="L15" t="s">
        <v>31</v>
      </c>
      <c r="M15" t="s">
        <v>56</v>
      </c>
      <c r="N15">
        <v>70.5</v>
      </c>
    </row>
    <row r="16" spans="1:14" x14ac:dyDescent="0.35">
      <c r="A16" t="s">
        <v>31</v>
      </c>
      <c r="B16" t="s">
        <v>56</v>
      </c>
      <c r="C16">
        <v>72</v>
      </c>
      <c r="D16">
        <v>68.400000000000006</v>
      </c>
      <c r="L16" t="s">
        <v>31</v>
      </c>
      <c r="M16" t="s">
        <v>56</v>
      </c>
      <c r="N16">
        <v>81.099999999999994</v>
      </c>
    </row>
    <row r="17" spans="1:14" x14ac:dyDescent="0.35">
      <c r="A17" t="s">
        <v>31</v>
      </c>
      <c r="B17" t="s">
        <v>56</v>
      </c>
      <c r="C17">
        <v>82</v>
      </c>
      <c r="D17">
        <v>81.099999999999994</v>
      </c>
      <c r="L17" t="s">
        <v>31</v>
      </c>
      <c r="M17" t="s">
        <v>55</v>
      </c>
      <c r="N17">
        <v>55</v>
      </c>
    </row>
    <row r="18" spans="1:14" x14ac:dyDescent="0.35">
      <c r="A18" t="s">
        <v>31</v>
      </c>
      <c r="B18" t="s">
        <v>55</v>
      </c>
      <c r="C18">
        <v>58</v>
      </c>
      <c r="D18">
        <v>60.1</v>
      </c>
      <c r="L18" t="s">
        <v>31</v>
      </c>
      <c r="M18" t="s">
        <v>55</v>
      </c>
      <c r="N18">
        <v>56</v>
      </c>
    </row>
    <row r="19" spans="1:14" x14ac:dyDescent="0.35">
      <c r="A19" t="s">
        <v>31</v>
      </c>
      <c r="B19" t="s">
        <v>55</v>
      </c>
      <c r="C19">
        <v>58</v>
      </c>
      <c r="D19">
        <v>56</v>
      </c>
      <c r="L19" t="s">
        <v>31</v>
      </c>
      <c r="M19" t="s">
        <v>55</v>
      </c>
      <c r="N19">
        <v>56.7</v>
      </c>
    </row>
    <row r="20" spans="1:14" x14ac:dyDescent="0.35">
      <c r="A20" t="s">
        <v>31</v>
      </c>
      <c r="B20" t="s">
        <v>55</v>
      </c>
      <c r="C20">
        <v>59</v>
      </c>
      <c r="D20">
        <v>57.3</v>
      </c>
      <c r="L20" t="s">
        <v>31</v>
      </c>
      <c r="M20" t="s">
        <v>55</v>
      </c>
      <c r="N20">
        <v>57.3</v>
      </c>
    </row>
    <row r="21" spans="1:14" x14ac:dyDescent="0.35">
      <c r="A21" t="s">
        <v>31</v>
      </c>
      <c r="B21" t="s">
        <v>55</v>
      </c>
      <c r="C21">
        <v>61</v>
      </c>
      <c r="D21">
        <v>56.7</v>
      </c>
      <c r="L21" t="s">
        <v>31</v>
      </c>
      <c r="M21" t="s">
        <v>55</v>
      </c>
      <c r="N21">
        <v>59.4</v>
      </c>
    </row>
    <row r="22" spans="1:14" x14ac:dyDescent="0.35">
      <c r="A22" t="s">
        <v>31</v>
      </c>
      <c r="B22" t="s">
        <v>55</v>
      </c>
      <c r="C22">
        <v>62</v>
      </c>
      <c r="D22">
        <v>55</v>
      </c>
      <c r="L22" t="s">
        <v>31</v>
      </c>
      <c r="M22" t="s">
        <v>55</v>
      </c>
      <c r="N22">
        <v>60.1</v>
      </c>
    </row>
    <row r="23" spans="1:14" x14ac:dyDescent="0.35">
      <c r="A23" t="s">
        <v>31</v>
      </c>
      <c r="B23" t="s">
        <v>55</v>
      </c>
      <c r="C23">
        <v>63</v>
      </c>
      <c r="D23">
        <v>62.4</v>
      </c>
      <c r="L23" t="s">
        <v>31</v>
      </c>
      <c r="M23" t="s">
        <v>55</v>
      </c>
      <c r="N23">
        <v>60.3</v>
      </c>
    </row>
    <row r="24" spans="1:14" x14ac:dyDescent="0.35">
      <c r="A24" t="s">
        <v>31</v>
      </c>
      <c r="B24" t="s">
        <v>55</v>
      </c>
      <c r="C24">
        <v>63</v>
      </c>
      <c r="D24">
        <v>60.3</v>
      </c>
      <c r="L24" t="s">
        <v>31</v>
      </c>
      <c r="M24" t="s">
        <v>55</v>
      </c>
      <c r="N24">
        <v>62</v>
      </c>
    </row>
    <row r="25" spans="1:14" x14ac:dyDescent="0.35">
      <c r="A25" t="s">
        <v>31</v>
      </c>
      <c r="B25" t="s">
        <v>55</v>
      </c>
      <c r="C25">
        <v>63</v>
      </c>
      <c r="D25">
        <v>59.4</v>
      </c>
      <c r="L25" t="s">
        <v>31</v>
      </c>
      <c r="M25" t="s">
        <v>55</v>
      </c>
      <c r="N25">
        <v>62.4</v>
      </c>
    </row>
    <row r="26" spans="1:14" x14ac:dyDescent="0.35">
      <c r="A26" t="s">
        <v>31</v>
      </c>
      <c r="B26" t="s">
        <v>55</v>
      </c>
      <c r="C26">
        <v>65</v>
      </c>
      <c r="D26">
        <v>62</v>
      </c>
      <c r="L26" t="s">
        <v>31</v>
      </c>
      <c r="M26" t="s">
        <v>55</v>
      </c>
      <c r="N26">
        <v>63.3</v>
      </c>
    </row>
    <row r="27" spans="1:14" x14ac:dyDescent="0.35">
      <c r="A27" t="s">
        <v>31</v>
      </c>
      <c r="B27" t="s">
        <v>55</v>
      </c>
      <c r="C27">
        <v>66</v>
      </c>
      <c r="D27">
        <v>64</v>
      </c>
      <c r="L27" t="s">
        <v>31</v>
      </c>
      <c r="M27" t="s">
        <v>55</v>
      </c>
      <c r="N27">
        <v>63.8</v>
      </c>
    </row>
    <row r="28" spans="1:14" x14ac:dyDescent="0.35">
      <c r="A28" t="s">
        <v>31</v>
      </c>
      <c r="B28" t="s">
        <v>55</v>
      </c>
      <c r="C28">
        <v>68</v>
      </c>
      <c r="D28">
        <v>63.8</v>
      </c>
      <c r="L28" t="s">
        <v>31</v>
      </c>
      <c r="M28" t="s">
        <v>55</v>
      </c>
      <c r="N28">
        <v>64</v>
      </c>
    </row>
    <row r="29" spans="1:14" x14ac:dyDescent="0.35">
      <c r="A29" t="s">
        <v>31</v>
      </c>
      <c r="B29" t="s">
        <v>55</v>
      </c>
      <c r="C29">
        <v>68</v>
      </c>
      <c r="D29">
        <v>63.3</v>
      </c>
      <c r="L29" t="s">
        <v>31</v>
      </c>
      <c r="M29" t="s">
        <v>55</v>
      </c>
      <c r="N29">
        <v>72.7</v>
      </c>
    </row>
    <row r="30" spans="1:14" x14ac:dyDescent="0.35">
      <c r="A30" t="s">
        <v>31</v>
      </c>
      <c r="B30" t="s">
        <v>55</v>
      </c>
      <c r="C30">
        <v>76</v>
      </c>
      <c r="D30">
        <v>72.7</v>
      </c>
      <c r="L30" t="s">
        <v>31</v>
      </c>
      <c r="M30" t="s">
        <v>55</v>
      </c>
      <c r="N30">
        <v>77.5</v>
      </c>
    </row>
    <row r="31" spans="1:14" x14ac:dyDescent="0.35">
      <c r="A31" t="s">
        <v>31</v>
      </c>
      <c r="B31" t="s">
        <v>55</v>
      </c>
      <c r="C31">
        <v>77</v>
      </c>
      <c r="D31">
        <v>77.5</v>
      </c>
      <c r="L31" t="s">
        <v>31</v>
      </c>
      <c r="M31" t="s">
        <v>15</v>
      </c>
      <c r="N31">
        <v>53</v>
      </c>
    </row>
    <row r="32" spans="1:14" x14ac:dyDescent="0.35">
      <c r="A32" t="s">
        <v>31</v>
      </c>
      <c r="B32" t="s">
        <v>15</v>
      </c>
      <c r="C32">
        <v>60</v>
      </c>
      <c r="D32">
        <v>53</v>
      </c>
      <c r="L32" t="s">
        <v>31</v>
      </c>
      <c r="M32" t="s">
        <v>15</v>
      </c>
      <c r="N32">
        <v>56.4</v>
      </c>
    </row>
    <row r="33" spans="1:14" x14ac:dyDescent="0.35">
      <c r="A33" t="s">
        <v>31</v>
      </c>
      <c r="B33" t="s">
        <v>15</v>
      </c>
      <c r="C33">
        <v>62</v>
      </c>
      <c r="D33">
        <v>56.4</v>
      </c>
      <c r="L33" t="s">
        <v>31</v>
      </c>
      <c r="M33" t="s">
        <v>15</v>
      </c>
      <c r="N33">
        <v>58.2</v>
      </c>
    </row>
    <row r="34" spans="1:14" x14ac:dyDescent="0.35">
      <c r="A34" t="s">
        <v>31</v>
      </c>
      <c r="B34" t="s">
        <v>15</v>
      </c>
      <c r="C34">
        <v>64</v>
      </c>
      <c r="D34">
        <v>60.6</v>
      </c>
      <c r="L34" t="s">
        <v>31</v>
      </c>
      <c r="M34" t="s">
        <v>15</v>
      </c>
      <c r="N34">
        <v>60.2</v>
      </c>
    </row>
    <row r="35" spans="1:14" x14ac:dyDescent="0.35">
      <c r="A35" t="s">
        <v>31</v>
      </c>
      <c r="B35" t="s">
        <v>15</v>
      </c>
      <c r="C35">
        <v>65</v>
      </c>
      <c r="D35">
        <v>58.2</v>
      </c>
      <c r="L35" t="s">
        <v>31</v>
      </c>
      <c r="M35" t="s">
        <v>15</v>
      </c>
      <c r="N35">
        <v>60.6</v>
      </c>
    </row>
    <row r="36" spans="1:14" x14ac:dyDescent="0.35">
      <c r="A36" t="s">
        <v>31</v>
      </c>
      <c r="B36" t="s">
        <v>15</v>
      </c>
      <c r="C36">
        <v>66</v>
      </c>
      <c r="D36">
        <v>58.2</v>
      </c>
      <c r="L36" t="s">
        <v>31</v>
      </c>
      <c r="M36" t="s">
        <v>15</v>
      </c>
      <c r="N36">
        <v>61.6</v>
      </c>
    </row>
    <row r="37" spans="1:14" x14ac:dyDescent="0.35">
      <c r="A37" t="s">
        <v>31</v>
      </c>
      <c r="B37" t="s">
        <v>15</v>
      </c>
      <c r="C37">
        <v>67</v>
      </c>
      <c r="D37">
        <v>61.6</v>
      </c>
      <c r="L37" t="s">
        <v>31</v>
      </c>
      <c r="M37" t="s">
        <v>15</v>
      </c>
      <c r="N37">
        <v>61.8</v>
      </c>
    </row>
    <row r="38" spans="1:14" x14ac:dyDescent="0.35">
      <c r="A38" t="s">
        <v>31</v>
      </c>
      <c r="B38" t="s">
        <v>15</v>
      </c>
      <c r="C38">
        <v>67</v>
      </c>
      <c r="D38">
        <v>60.2</v>
      </c>
      <c r="L38" t="s">
        <v>31</v>
      </c>
      <c r="M38" t="s">
        <v>15</v>
      </c>
      <c r="N38">
        <v>62.7</v>
      </c>
    </row>
    <row r="39" spans="1:14" x14ac:dyDescent="0.35">
      <c r="A39" t="s">
        <v>31</v>
      </c>
      <c r="B39" t="s">
        <v>15</v>
      </c>
      <c r="C39">
        <v>69</v>
      </c>
      <c r="D39">
        <v>61.8</v>
      </c>
      <c r="L39" t="s">
        <v>31</v>
      </c>
      <c r="M39" t="s">
        <v>15</v>
      </c>
      <c r="N39">
        <v>63</v>
      </c>
    </row>
    <row r="40" spans="1:14" x14ac:dyDescent="0.35">
      <c r="A40" t="s">
        <v>31</v>
      </c>
      <c r="B40" t="s">
        <v>15</v>
      </c>
      <c r="C40">
        <v>70</v>
      </c>
      <c r="D40">
        <v>63</v>
      </c>
      <c r="L40" t="s">
        <v>31</v>
      </c>
      <c r="M40" t="s">
        <v>15</v>
      </c>
      <c r="N40">
        <v>64.400000000000006</v>
      </c>
    </row>
    <row r="41" spans="1:14" x14ac:dyDescent="0.35">
      <c r="A41" t="s">
        <v>31</v>
      </c>
      <c r="B41" t="s">
        <v>15</v>
      </c>
      <c r="C41">
        <v>70</v>
      </c>
      <c r="D41">
        <v>62.7</v>
      </c>
      <c r="L41" t="s">
        <v>31</v>
      </c>
      <c r="M41" t="s">
        <v>15</v>
      </c>
      <c r="N41">
        <v>68.7</v>
      </c>
    </row>
    <row r="42" spans="1:14" x14ac:dyDescent="0.35">
      <c r="A42" t="s">
        <v>31</v>
      </c>
      <c r="B42" t="s">
        <v>15</v>
      </c>
      <c r="C42">
        <v>72</v>
      </c>
      <c r="D42">
        <v>71.099999999999994</v>
      </c>
      <c r="L42" t="s">
        <v>31</v>
      </c>
      <c r="M42" t="s">
        <v>15</v>
      </c>
      <c r="N42">
        <v>68.900000000000006</v>
      </c>
    </row>
    <row r="43" spans="1:14" x14ac:dyDescent="0.35">
      <c r="A43" t="s">
        <v>31</v>
      </c>
      <c r="B43" t="s">
        <v>15</v>
      </c>
      <c r="C43">
        <v>72</v>
      </c>
      <c r="D43">
        <v>64.400000000000006</v>
      </c>
      <c r="L43" t="s">
        <v>31</v>
      </c>
      <c r="M43" t="s">
        <v>15</v>
      </c>
      <c r="N43">
        <v>71</v>
      </c>
    </row>
    <row r="44" spans="1:14" x14ac:dyDescent="0.35">
      <c r="A44" t="s">
        <v>31</v>
      </c>
      <c r="B44" t="s">
        <v>15</v>
      </c>
      <c r="C44">
        <v>73</v>
      </c>
      <c r="D44">
        <v>68.900000000000006</v>
      </c>
      <c r="L44" t="s">
        <v>31</v>
      </c>
      <c r="M44" t="s">
        <v>15</v>
      </c>
      <c r="N44">
        <v>71.099999999999994</v>
      </c>
    </row>
    <row r="45" spans="1:14" x14ac:dyDescent="0.35">
      <c r="A45" t="s">
        <v>31</v>
      </c>
      <c r="B45" t="s">
        <v>15</v>
      </c>
      <c r="C45">
        <v>75</v>
      </c>
      <c r="D45">
        <v>68.7</v>
      </c>
      <c r="L45" t="s">
        <v>54</v>
      </c>
      <c r="M45" t="s">
        <v>56</v>
      </c>
      <c r="N45">
        <v>69.5</v>
      </c>
    </row>
    <row r="46" spans="1:14" x14ac:dyDescent="0.35">
      <c r="A46" t="s">
        <v>31</v>
      </c>
      <c r="B46" t="s">
        <v>15</v>
      </c>
      <c r="C46">
        <v>76</v>
      </c>
      <c r="D46">
        <v>71</v>
      </c>
      <c r="L46" t="s">
        <v>54</v>
      </c>
      <c r="M46" t="s">
        <v>56</v>
      </c>
      <c r="N46">
        <v>70.900000000000006</v>
      </c>
    </row>
    <row r="47" spans="1:14" x14ac:dyDescent="0.35">
      <c r="A47" t="s">
        <v>54</v>
      </c>
      <c r="B47" t="s">
        <v>56</v>
      </c>
      <c r="C47">
        <v>71</v>
      </c>
      <c r="D47">
        <v>71.599999999999994</v>
      </c>
      <c r="L47" t="s">
        <v>54</v>
      </c>
      <c r="M47" t="s">
        <v>56</v>
      </c>
      <c r="N47">
        <v>71</v>
      </c>
    </row>
    <row r="48" spans="1:14" x14ac:dyDescent="0.35">
      <c r="A48" t="s">
        <v>54</v>
      </c>
      <c r="B48" t="s">
        <v>56</v>
      </c>
      <c r="C48">
        <v>72</v>
      </c>
      <c r="D48">
        <v>70.900000000000006</v>
      </c>
      <c r="L48" t="s">
        <v>54</v>
      </c>
      <c r="M48" t="s">
        <v>56</v>
      </c>
      <c r="N48">
        <v>71.599999999999994</v>
      </c>
    </row>
    <row r="49" spans="1:14" x14ac:dyDescent="0.35">
      <c r="A49" t="s">
        <v>54</v>
      </c>
      <c r="B49" t="s">
        <v>56</v>
      </c>
      <c r="C49">
        <v>74</v>
      </c>
      <c r="D49">
        <v>69.5</v>
      </c>
      <c r="L49" t="s">
        <v>54</v>
      </c>
      <c r="M49" t="s">
        <v>56</v>
      </c>
      <c r="N49">
        <v>73.900000000000006</v>
      </c>
    </row>
    <row r="50" spans="1:14" x14ac:dyDescent="0.35">
      <c r="A50" t="s">
        <v>54</v>
      </c>
      <c r="B50" t="s">
        <v>56</v>
      </c>
      <c r="C50">
        <v>78</v>
      </c>
      <c r="D50">
        <v>73.900000000000006</v>
      </c>
      <c r="L50" t="s">
        <v>54</v>
      </c>
      <c r="M50" t="s">
        <v>56</v>
      </c>
      <c r="N50">
        <v>77.599999999999994</v>
      </c>
    </row>
    <row r="51" spans="1:14" x14ac:dyDescent="0.35">
      <c r="A51" t="s">
        <v>54</v>
      </c>
      <c r="B51" t="s">
        <v>56</v>
      </c>
      <c r="C51">
        <v>80</v>
      </c>
      <c r="D51">
        <v>71</v>
      </c>
      <c r="L51" t="s">
        <v>54</v>
      </c>
      <c r="M51" t="s">
        <v>56</v>
      </c>
      <c r="N51">
        <v>79.099999999999994</v>
      </c>
    </row>
    <row r="52" spans="1:14" x14ac:dyDescent="0.35">
      <c r="A52" t="s">
        <v>54</v>
      </c>
      <c r="B52" t="s">
        <v>56</v>
      </c>
      <c r="C52">
        <v>80</v>
      </c>
      <c r="D52">
        <v>77.599999999999994</v>
      </c>
      <c r="L52" t="s">
        <v>54</v>
      </c>
      <c r="M52" t="s">
        <v>56</v>
      </c>
      <c r="N52">
        <v>81.5</v>
      </c>
    </row>
    <row r="53" spans="1:14" x14ac:dyDescent="0.35">
      <c r="A53" t="s">
        <v>54</v>
      </c>
      <c r="B53" t="s">
        <v>56</v>
      </c>
      <c r="C53">
        <v>83</v>
      </c>
      <c r="D53">
        <v>79.099999999999994</v>
      </c>
      <c r="L53" t="s">
        <v>54</v>
      </c>
      <c r="M53" t="s">
        <v>56</v>
      </c>
      <c r="N53">
        <v>81.900000000000006</v>
      </c>
    </row>
    <row r="54" spans="1:14" x14ac:dyDescent="0.35">
      <c r="A54" t="s">
        <v>54</v>
      </c>
      <c r="B54" t="s">
        <v>56</v>
      </c>
      <c r="C54">
        <v>85</v>
      </c>
      <c r="D54">
        <v>81.5</v>
      </c>
      <c r="L54" t="s">
        <v>54</v>
      </c>
      <c r="M54" t="s">
        <v>56</v>
      </c>
      <c r="N54">
        <v>84.5</v>
      </c>
    </row>
    <row r="55" spans="1:14" x14ac:dyDescent="0.35">
      <c r="A55" t="s">
        <v>54</v>
      </c>
      <c r="B55" t="s">
        <v>56</v>
      </c>
      <c r="C55">
        <v>87</v>
      </c>
      <c r="D55">
        <v>81.900000000000006</v>
      </c>
      <c r="L55" t="s">
        <v>54</v>
      </c>
      <c r="M55" t="s">
        <v>55</v>
      </c>
      <c r="N55">
        <v>60</v>
      </c>
    </row>
    <row r="56" spans="1:14" x14ac:dyDescent="0.35">
      <c r="A56" t="s">
        <v>54</v>
      </c>
      <c r="B56" t="s">
        <v>56</v>
      </c>
      <c r="C56">
        <v>88</v>
      </c>
      <c r="D56">
        <v>84.5</v>
      </c>
      <c r="L56" t="s">
        <v>54</v>
      </c>
      <c r="M56" t="s">
        <v>55</v>
      </c>
      <c r="N56">
        <v>66.8</v>
      </c>
    </row>
    <row r="57" spans="1:14" x14ac:dyDescent="0.35">
      <c r="A57" t="s">
        <v>54</v>
      </c>
      <c r="B57" t="s">
        <v>55</v>
      </c>
      <c r="C57">
        <v>71</v>
      </c>
      <c r="D57">
        <v>66.8</v>
      </c>
      <c r="L57" t="s">
        <v>54</v>
      </c>
      <c r="M57" t="s">
        <v>55</v>
      </c>
      <c r="N57">
        <v>69.2</v>
      </c>
    </row>
    <row r="58" spans="1:14" x14ac:dyDescent="0.35">
      <c r="A58" t="s">
        <v>54</v>
      </c>
      <c r="B58" t="s">
        <v>55</v>
      </c>
      <c r="C58">
        <v>75</v>
      </c>
      <c r="D58">
        <v>72.599999999999994</v>
      </c>
      <c r="L58" t="s">
        <v>54</v>
      </c>
      <c r="M58" t="s">
        <v>55</v>
      </c>
      <c r="N58">
        <v>71.099999999999994</v>
      </c>
    </row>
    <row r="59" spans="1:14" x14ac:dyDescent="0.35">
      <c r="A59" t="s">
        <v>54</v>
      </c>
      <c r="B59" t="s">
        <v>55</v>
      </c>
      <c r="C59">
        <v>75</v>
      </c>
      <c r="D59">
        <v>69.2</v>
      </c>
      <c r="L59" t="s">
        <v>54</v>
      </c>
      <c r="M59" t="s">
        <v>55</v>
      </c>
      <c r="N59">
        <v>72.5</v>
      </c>
    </row>
    <row r="60" spans="1:14" x14ac:dyDescent="0.35">
      <c r="A60" t="s">
        <v>54</v>
      </c>
      <c r="B60" t="s">
        <v>55</v>
      </c>
      <c r="C60">
        <v>76</v>
      </c>
      <c r="D60">
        <v>72.5</v>
      </c>
      <c r="L60" t="s">
        <v>54</v>
      </c>
      <c r="M60" t="s">
        <v>55</v>
      </c>
      <c r="N60">
        <v>72.599999999999994</v>
      </c>
    </row>
    <row r="61" spans="1:14" x14ac:dyDescent="0.35">
      <c r="A61" t="s">
        <v>54</v>
      </c>
      <c r="B61" t="s">
        <v>55</v>
      </c>
      <c r="C61">
        <v>78</v>
      </c>
      <c r="D61">
        <v>72.7</v>
      </c>
      <c r="L61" t="s">
        <v>54</v>
      </c>
      <c r="M61" t="s">
        <v>55</v>
      </c>
      <c r="N61">
        <v>72.7</v>
      </c>
    </row>
    <row r="62" spans="1:14" x14ac:dyDescent="0.35">
      <c r="A62" t="s">
        <v>54</v>
      </c>
      <c r="B62" t="s">
        <v>55</v>
      </c>
      <c r="C62">
        <v>78</v>
      </c>
      <c r="D62">
        <v>76.3</v>
      </c>
      <c r="L62" t="s">
        <v>54</v>
      </c>
      <c r="M62" t="s">
        <v>55</v>
      </c>
      <c r="N62">
        <v>72.900000000000006</v>
      </c>
    </row>
    <row r="63" spans="1:14" x14ac:dyDescent="0.35">
      <c r="A63" t="s">
        <v>54</v>
      </c>
      <c r="B63" t="s">
        <v>55</v>
      </c>
      <c r="C63">
        <v>79</v>
      </c>
      <c r="D63">
        <v>73.599999999999994</v>
      </c>
      <c r="L63" t="s">
        <v>54</v>
      </c>
      <c r="M63" t="s">
        <v>55</v>
      </c>
      <c r="N63">
        <v>73.599999999999994</v>
      </c>
    </row>
    <row r="64" spans="1:14" x14ac:dyDescent="0.35">
      <c r="A64" t="s">
        <v>54</v>
      </c>
      <c r="B64" t="s">
        <v>55</v>
      </c>
      <c r="C64">
        <v>79</v>
      </c>
      <c r="D64">
        <v>72.900000000000006</v>
      </c>
      <c r="L64" t="s">
        <v>54</v>
      </c>
      <c r="M64" t="s">
        <v>55</v>
      </c>
      <c r="N64">
        <v>75.7</v>
      </c>
    </row>
    <row r="65" spans="1:14" x14ac:dyDescent="0.35">
      <c r="A65" t="s">
        <v>54</v>
      </c>
      <c r="B65" t="s">
        <v>55</v>
      </c>
      <c r="C65">
        <v>79</v>
      </c>
      <c r="D65">
        <v>71.099999999999994</v>
      </c>
      <c r="L65" t="s">
        <v>54</v>
      </c>
      <c r="M65" t="s">
        <v>55</v>
      </c>
      <c r="N65">
        <v>76.3</v>
      </c>
    </row>
    <row r="66" spans="1:14" x14ac:dyDescent="0.35">
      <c r="A66" t="s">
        <v>54</v>
      </c>
      <c r="B66" t="s">
        <v>55</v>
      </c>
      <c r="C66">
        <v>80</v>
      </c>
      <c r="D66">
        <v>81.400000000000006</v>
      </c>
      <c r="L66" t="s">
        <v>54</v>
      </c>
      <c r="M66" t="s">
        <v>55</v>
      </c>
      <c r="N66">
        <v>81.400000000000006</v>
      </c>
    </row>
    <row r="67" spans="1:14" x14ac:dyDescent="0.35">
      <c r="A67" t="s">
        <v>54</v>
      </c>
      <c r="B67" t="s">
        <v>55</v>
      </c>
      <c r="C67">
        <v>80</v>
      </c>
      <c r="D67">
        <v>75.7</v>
      </c>
      <c r="L67" t="s">
        <v>54</v>
      </c>
      <c r="M67" t="s">
        <v>55</v>
      </c>
      <c r="N67">
        <v>103</v>
      </c>
    </row>
    <row r="68" spans="1:14" x14ac:dyDescent="0.35">
      <c r="A68" t="s">
        <v>54</v>
      </c>
      <c r="B68" t="s">
        <v>15</v>
      </c>
      <c r="C68">
        <v>71</v>
      </c>
      <c r="D68">
        <v>68.5</v>
      </c>
      <c r="L68" t="s">
        <v>54</v>
      </c>
      <c r="M68" t="s">
        <v>15</v>
      </c>
      <c r="N68">
        <v>68.5</v>
      </c>
    </row>
    <row r="69" spans="1:14" x14ac:dyDescent="0.35">
      <c r="A69" t="s">
        <v>54</v>
      </c>
      <c r="B69" t="s">
        <v>15</v>
      </c>
      <c r="C69">
        <v>73</v>
      </c>
      <c r="D69">
        <v>72.099999999999994</v>
      </c>
      <c r="L69" t="s">
        <v>54</v>
      </c>
      <c r="M69" t="s">
        <v>15</v>
      </c>
      <c r="N69">
        <v>69.400000000000006</v>
      </c>
    </row>
    <row r="70" spans="1:14" x14ac:dyDescent="0.35">
      <c r="A70" t="s">
        <v>54</v>
      </c>
      <c r="B70" t="s">
        <v>15</v>
      </c>
      <c r="C70">
        <v>76</v>
      </c>
      <c r="D70">
        <v>72.5</v>
      </c>
      <c r="L70" t="s">
        <v>54</v>
      </c>
      <c r="M70" t="s">
        <v>15</v>
      </c>
      <c r="N70">
        <v>72.099999999999994</v>
      </c>
    </row>
    <row r="71" spans="1:14" x14ac:dyDescent="0.35">
      <c r="A71" t="s">
        <v>54</v>
      </c>
      <c r="B71" t="s">
        <v>15</v>
      </c>
      <c r="C71">
        <v>78</v>
      </c>
      <c r="D71">
        <v>77.5</v>
      </c>
      <c r="L71" t="s">
        <v>54</v>
      </c>
      <c r="M71" t="s">
        <v>15</v>
      </c>
      <c r="N71">
        <v>72.5</v>
      </c>
    </row>
    <row r="72" spans="1:14" x14ac:dyDescent="0.35">
      <c r="A72" t="s">
        <v>54</v>
      </c>
      <c r="B72" t="s">
        <v>15</v>
      </c>
      <c r="C72">
        <v>78</v>
      </c>
      <c r="D72">
        <v>75.2</v>
      </c>
      <c r="L72" t="s">
        <v>54</v>
      </c>
      <c r="M72" t="s">
        <v>15</v>
      </c>
      <c r="N72">
        <v>74.5</v>
      </c>
    </row>
    <row r="73" spans="1:14" x14ac:dyDescent="0.35">
      <c r="A73" t="s">
        <v>54</v>
      </c>
      <c r="B73" t="s">
        <v>15</v>
      </c>
      <c r="C73">
        <v>78</v>
      </c>
      <c r="D73">
        <v>69.400000000000006</v>
      </c>
      <c r="L73" t="s">
        <v>54</v>
      </c>
      <c r="M73" t="s">
        <v>15</v>
      </c>
      <c r="N73">
        <v>75.2</v>
      </c>
    </row>
    <row r="74" spans="1:14" x14ac:dyDescent="0.35">
      <c r="A74" t="s">
        <v>54</v>
      </c>
      <c r="B74" t="s">
        <v>15</v>
      </c>
      <c r="C74">
        <v>79</v>
      </c>
      <c r="D74">
        <v>74.5</v>
      </c>
      <c r="L74" t="s">
        <v>54</v>
      </c>
      <c r="M74" t="s">
        <v>15</v>
      </c>
      <c r="N74">
        <v>77.5</v>
      </c>
    </row>
    <row r="75" spans="1:14" x14ac:dyDescent="0.35">
      <c r="A75" t="s">
        <v>54</v>
      </c>
      <c r="B75" t="s">
        <v>15</v>
      </c>
      <c r="C75">
        <v>83</v>
      </c>
      <c r="D75">
        <v>80.2</v>
      </c>
      <c r="L75" t="s">
        <v>54</v>
      </c>
      <c r="M75" t="s">
        <v>15</v>
      </c>
      <c r="N75">
        <v>77.8</v>
      </c>
    </row>
    <row r="76" spans="1:14" x14ac:dyDescent="0.35">
      <c r="A76" t="s">
        <v>54</v>
      </c>
      <c r="B76" t="s">
        <v>15</v>
      </c>
      <c r="C76">
        <v>84</v>
      </c>
      <c r="D76">
        <v>79.900000000000006</v>
      </c>
      <c r="L76" t="s">
        <v>54</v>
      </c>
      <c r="M76" t="s">
        <v>15</v>
      </c>
      <c r="N76">
        <v>79.7</v>
      </c>
    </row>
    <row r="77" spans="1:14" x14ac:dyDescent="0.35">
      <c r="A77" t="s">
        <v>54</v>
      </c>
      <c r="B77" t="s">
        <v>15</v>
      </c>
      <c r="C77">
        <v>85</v>
      </c>
      <c r="D77">
        <v>79.7</v>
      </c>
      <c r="L77" t="s">
        <v>54</v>
      </c>
      <c r="M77" t="s">
        <v>15</v>
      </c>
      <c r="N77">
        <v>79.900000000000006</v>
      </c>
    </row>
    <row r="78" spans="1:14" x14ac:dyDescent="0.35">
      <c r="A78" t="s">
        <v>54</v>
      </c>
      <c r="B78" t="s">
        <v>15</v>
      </c>
      <c r="C78">
        <v>87</v>
      </c>
      <c r="D78">
        <v>77.8</v>
      </c>
      <c r="L78" t="s">
        <v>54</v>
      </c>
      <c r="M78" t="s">
        <v>15</v>
      </c>
      <c r="N78">
        <v>80.2</v>
      </c>
    </row>
    <row r="79" spans="1:14" x14ac:dyDescent="0.35">
      <c r="A79" t="s">
        <v>54</v>
      </c>
      <c r="B79" t="s">
        <v>15</v>
      </c>
      <c r="C79">
        <v>88</v>
      </c>
      <c r="D79">
        <v>81.900000000000006</v>
      </c>
      <c r="L79" t="s">
        <v>54</v>
      </c>
      <c r="M79" t="s">
        <v>15</v>
      </c>
      <c r="N79">
        <v>81.900000000000006</v>
      </c>
    </row>
    <row r="80" spans="1:14" x14ac:dyDescent="0.35">
      <c r="L80" t="s">
        <v>57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Two_way_anova_theory</vt:lpstr>
      <vt:lpstr>one_way_anova_theory</vt:lpstr>
      <vt:lpstr>Calculation</vt:lpstr>
      <vt:lpstr>one_way_anova_results</vt:lpstr>
      <vt:lpstr>Sheet1</vt:lpstr>
      <vt:lpstr>One_way_Anova</vt:lpstr>
      <vt:lpstr>Two_way_ANOVA_Results</vt:lpstr>
      <vt:lpstr>Two_way_ANOVA_golf_data</vt:lpstr>
      <vt:lpstr>Two_way_ANOVA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Chhabra, Aniket</dc:creator>
  <cp:lastModifiedBy>Chhabra, Aniket</cp:lastModifiedBy>
  <dcterms:created xsi:type="dcterms:W3CDTF">2020-11-04T04:00:49Z</dcterms:created>
  <dcterms:modified xsi:type="dcterms:W3CDTF">2020-12-12T07:44:38Z</dcterms:modified>
</cp:coreProperties>
</file>